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<sst xmlns="http://schemas.openxmlformats.org/spreadsheetml/2006/main" count="792" uniqueCount="245">
  <si>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</si>
  <si>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</si>
  <si>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</si>
  <si>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</si>
  <si>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</si>
  <si>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</si>
  <si>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</si>
  <si>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</si>
  <si>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</si>
  <si>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</si>
  <si>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</si>
  <si>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</si>
  <si>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</si>
  <si>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</si>
  <si>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</si>
  <si>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</si>
  <si>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</si>
  <si>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</si>
  <si>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</si>
  <si>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</si>
  <si>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</si>
  <si>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</si>
  <si>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</si>
  <si>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</si>
  <si>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</si>
  <si>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</si>
  <si>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</si>
  <si>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</si>
  <si>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</si>
  <si>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</si>
  <si>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</si>
  <si>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</si>
  <si>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</si>
  <si>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</si>
  <si>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</si>
  <si>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</si>
  <si>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</si>
  <si>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</si>
  <si>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</si>
  <si>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</si>
  <si>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</si>
  <si>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</si>
  <si>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</si>
  <si>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</si>
  <si>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</si>
  <si>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</si>
  <si>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</si>
  <si>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</si>
  <si>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</si>
  <si>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</si>
  <si>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</si>
  <si>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</si>
  <si>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</si>
  <si>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</si>
  <si>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</si>
  <si>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</si>
  <si>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</si>
  <si>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</si>
  <si>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</si>
  <si>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</si>
  <si>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</si>
  <si>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</si>
  <si>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</si>
  <si>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</si>
  <si>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</si>
  <si>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</si>
  <si>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</si>
  <si>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</si>
  <si>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</si>
  <si>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</si>
  <si>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</si>
  <si>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</si>
  <si>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</si>
  <si>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</si>
  <si>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</si>
  <si>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</si>
  <si>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</si>
  <si>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</si>
  <si>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</si>
  <si>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</si>
  <si>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</si>
  <si>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</si>
  <si>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</si>
  <si>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</si>
  <si>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</si>
  <si>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</si>
  <si>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</si>
  <si>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</si>
  <si>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</si>
  <si>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</si>
  <si>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</si>
  <si>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</si>
  <si>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</si>
  <si>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Társadalombiztosítási alapokkal szembeni követelés elengedése</t>
  </si>
  <si>
    <t>Az ÁPV. Rt. privatizációs bevételeinek befizetése a KESZ-re (költségvetésen kívüli tranzakció)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</si>
  <si>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</si>
  <si>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</si>
  <si>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</si>
  <si>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</si>
  <si>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</si>
  <si>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</si>
  <si>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</si>
  <si>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</si>
  <si>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</si>
  <si>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</si>
  <si>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</si>
  <si>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</si>
  <si>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</si>
  <si>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</si>
  <si>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</si>
  <si>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</si>
  <si>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</si>
  <si>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</si>
  <si>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</si>
  <si>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</si>
  <si>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</si>
  <si>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</si>
  <si>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</si>
  <si>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</si>
  <si>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</si>
  <si>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</si>
  <si>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</si>
  <si>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</si>
  <si>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</si>
  <si>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</si>
  <si>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</si>
  <si>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</si>
  <si>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</si>
  <si>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</si>
  <si>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</si>
  <si>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</si>
  <si>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</si>
  <si>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</si>
  <si>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</si>
  <si>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</si>
  <si>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</si>
  <si>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</si>
  <si>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</si>
  <si>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</si>
  <si>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</si>
  <si>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</si>
  <si>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</si>
  <si>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</si>
  <si>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</si>
  <si>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</si>
  <si>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</si>
  <si>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</si>
  <si>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</si>
  <si>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</si>
  <si>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</si>
  <si>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</si>
  <si>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</si>
  <si>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</si>
  <si>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</si>
  <si>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</si>
  <si>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</si>
  <si>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</si>
  <si>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</si>
  <si>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</si>
  <si>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</si>
  <si>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</si>
  <si>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</si>
  <si>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</si>
  <si>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</si>
  <si>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</si>
  <si>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</si>
  <si>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</si>
  <si>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</si>
  <si>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</si>
  <si>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</si>
  <si>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</si>
  <si>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>pénzforgalmi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</si>
  <si>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</si>
  <si>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</si>
  <si>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</si>
  <si>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</si>
  <si>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</si>
  <si>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</si>
  <si>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</si>
  <si>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</si>
  <si>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</si>
  <si>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</si>
  <si>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</si>
  <si>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</si>
  <si>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</si>
  <si>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</si>
  <si>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</si>
  <si>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</si>
  <si>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</si>
  <si>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</si>
  <si>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</si>
  <si>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</si>
  <si>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</si>
  <si>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</si>
  <si>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</si>
  <si>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</si>
  <si>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</si>
  <si>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</si>
  <si>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</si>
  <si>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</si>
  <si>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</si>
  <si>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</si>
  <si>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</si>
  <si>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</si>
  <si>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</si>
  <si>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</si>
  <si>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</si>
  <si>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</si>
  <si>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</si>
  <si>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</si>
  <si>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</si>
  <si>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</si>
  <si>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</si>
  <si>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</si>
  <si>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</si>
  <si>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</si>
  <si>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</si>
  <si>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</si>
  <si>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</si>
  <si>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</si>
  <si>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</si>
  <si>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</si>
  <si>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</si>
  <si>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</si>
  <si>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</si>
  <si>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</si>
  <si>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</si>
  <si>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Az M43-as autópálya beruházással kapcsolatos EU-s bevételek csökkentése</t>
  </si>
  <si>
    <t>Malévnak nyújtott tulajdonosi kölcsön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</si>
  <si>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</si>
  <si>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</si>
  <si>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</si>
  <si>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Állami követelés elengedése: 2009: Mozambik, Kambodzsa</t>
  </si>
  <si>
    <t>Technikai bevétel kivétele (2007-évi maradvány)</t>
  </si>
  <si>
    <t>D.45-höz kapcsolódóan, K.2-höz kapcsolódóan 2007-8-ban</t>
  </si>
  <si>
    <t>MNB-nek nyújtott transzfer</t>
  </si>
  <si>
    <t>D.5-höz és D.91-hez kapcsolódóan 2010-től</t>
  </si>
  <si>
    <t xml:space="preserve">   Részletező sor 9</t>
  </si>
  <si>
    <t xml:space="preserve">   Részletező sor 10</t>
  </si>
  <si>
    <t xml:space="preserve">   Részletező sor 11</t>
  </si>
  <si>
    <t>Komponens 2: Nyugdíjreform és Adósságcsökkentő Alap</t>
  </si>
  <si>
    <t>Komponens 3: A Központi Kormányzatba sorolt vállalatok</t>
  </si>
  <si>
    <t>Komponens 4: A Központi Kormányzatba sorolt nonprofit intézmények</t>
  </si>
  <si>
    <t>Dátum: 2011.09.30.</t>
  </si>
  <si>
    <t>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</si>
</sst>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9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9" fillId="0" borderId="0" xfId="19" applyFont="1" applyFill="1" applyAlignment="1">
      <alignment vertical="center"/>
      <protection/>
    </xf>
    <xf numFmtId="0" fontId="30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7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3" fillId="3" borderId="34" xfId="0" applyFont="1" applyFill="1" applyBorder="1" applyAlignment="1" applyProtection="1">
      <alignment/>
      <protection/>
    </xf>
    <xf numFmtId="0" fontId="33" fillId="3" borderId="12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Continuous"/>
      <protection locked="0"/>
    </xf>
    <xf numFmtId="0" fontId="33" fillId="0" borderId="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4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3" fillId="0" borderId="25" xfId="0" applyFont="1" applyFill="1" applyBorder="1" applyAlignment="1" applyProtection="1">
      <alignment/>
      <protection/>
    </xf>
    <xf numFmtId="0" fontId="33" fillId="0" borderId="26" xfId="0" applyFont="1" applyFill="1" applyBorder="1" applyAlignment="1" applyProtection="1">
      <alignment/>
      <protection/>
    </xf>
    <xf numFmtId="0" fontId="33" fillId="0" borderId="27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33" fillId="0" borderId="34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40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6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/>
      <protection locked="0"/>
    </xf>
    <xf numFmtId="0" fontId="17" fillId="0" borderId="41" xfId="0" applyFont="1" applyFill="1" applyBorder="1" applyAlignment="1" applyProtection="1">
      <alignment horizontal="left"/>
      <protection/>
    </xf>
    <xf numFmtId="0" fontId="17" fillId="0" borderId="41" xfId="0" applyFont="1" applyFill="1" applyBorder="1" applyAlignment="1" applyProtection="1">
      <alignment/>
      <protection/>
    </xf>
    <xf numFmtId="0" fontId="36" fillId="0" borderId="42" xfId="0" applyFont="1" applyFill="1" applyBorder="1" applyAlignment="1" applyProtection="1">
      <alignment horizontal="centerContinuous" vertical="center"/>
      <protection/>
    </xf>
    <xf numFmtId="0" fontId="36" fillId="0" borderId="43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3" fillId="0" borderId="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3" fillId="0" borderId="6" xfId="0" applyFont="1" applyFill="1" applyBorder="1" applyAlignment="1">
      <alignment/>
    </xf>
    <xf numFmtId="0" fontId="36" fillId="0" borderId="44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centerContinuous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3" xfId="0" applyNumberFormat="1" applyFill="1" applyBorder="1" applyAlignment="1" applyProtection="1">
      <alignment/>
      <protection/>
    </xf>
    <xf numFmtId="2" fontId="2" fillId="0" borderId="23" xfId="0" applyNumberFormat="1" applyFont="1" applyFill="1" applyBorder="1" applyAlignment="1" applyProtection="1">
      <alignment/>
      <protection/>
    </xf>
    <xf numFmtId="0" fontId="33" fillId="2" borderId="34" xfId="0" applyFont="1" applyFill="1" applyBorder="1" applyAlignment="1" applyProtection="1">
      <alignment/>
      <protection locked="0"/>
    </xf>
    <xf numFmtId="0" fontId="33" fillId="2" borderId="12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Continuous"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0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/>
      <protection/>
    </xf>
    <xf numFmtId="0" fontId="17" fillId="0" borderId="4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/>
      <protection/>
    </xf>
    <xf numFmtId="0" fontId="6" fillId="2" borderId="53" xfId="0" applyFont="1" applyFill="1" applyBorder="1" applyAlignment="1" applyProtection="1">
      <alignment/>
      <protection locked="0"/>
    </xf>
    <xf numFmtId="0" fontId="17" fillId="2" borderId="53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/>
      <protection locked="0"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 locked="0"/>
    </xf>
    <xf numFmtId="3" fontId="5" fillId="2" borderId="31" xfId="0" applyNumberFormat="1" applyFont="1" applyFill="1" applyBorder="1" applyAlignment="1" applyProtection="1">
      <alignment/>
      <protection locked="0"/>
    </xf>
    <xf numFmtId="3" fontId="5" fillId="2" borderId="64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4" xfId="0" applyNumberFormat="1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4" borderId="65" xfId="0" applyNumberFormat="1" applyFont="1" applyFill="1" applyBorder="1" applyAlignment="1" applyProtection="1">
      <alignment/>
      <protection locked="0"/>
    </xf>
    <xf numFmtId="3" fontId="6" fillId="2" borderId="33" xfId="0" applyNumberFormat="1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/>
      <protection locked="0"/>
    </xf>
    <xf numFmtId="3" fontId="33" fillId="2" borderId="12" xfId="0" applyNumberFormat="1" applyFont="1" applyFill="1" applyBorder="1" applyAlignment="1" applyProtection="1">
      <alignment/>
      <protection locked="0"/>
    </xf>
    <xf numFmtId="3" fontId="33" fillId="2" borderId="34" xfId="0" applyNumberFormat="1" applyFont="1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left"/>
    </xf>
    <xf numFmtId="0" fontId="5" fillId="0" borderId="67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/>
    </xf>
    <xf numFmtId="0" fontId="33" fillId="0" borderId="0" xfId="0" applyFont="1" applyFill="1" applyAlignment="1" applyProtection="1">
      <alignment horizontal="left"/>
      <protection/>
    </xf>
    <xf numFmtId="0" fontId="17" fillId="0" borderId="6" xfId="0" applyFont="1" applyFill="1" applyBorder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4" fillId="5" borderId="0" xfId="0" applyFont="1" applyFill="1" applyBorder="1" applyAlignment="1">
      <alignment/>
    </xf>
    <xf numFmtId="0" fontId="0" fillId="5" borderId="0" xfId="19" applyFont="1" applyFill="1" applyAlignment="1">
      <alignment horizontal="centerContinuous"/>
      <protection/>
    </xf>
    <xf numFmtId="0" fontId="44" fillId="5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" fillId="0" borderId="65" xfId="0" applyFont="1" applyFill="1" applyBorder="1" applyAlignment="1" applyProtection="1">
      <alignment/>
      <protection locked="0"/>
    </xf>
    <xf numFmtId="3" fontId="33" fillId="0" borderId="34" xfId="0" applyNumberFormat="1" applyFont="1" applyFill="1" applyBorder="1" applyAlignment="1" applyProtection="1">
      <alignment/>
      <protection locked="0"/>
    </xf>
    <xf numFmtId="3" fontId="33" fillId="0" borderId="39" xfId="0" applyNumberFormat="1" applyFont="1" applyFill="1" applyBorder="1" applyAlignment="1" applyProtection="1">
      <alignment/>
      <protection locked="0"/>
    </xf>
    <xf numFmtId="3" fontId="33" fillId="0" borderId="26" xfId="0" applyNumberFormat="1" applyFont="1" applyFill="1" applyBorder="1" applyAlignment="1" applyProtection="1">
      <alignment/>
      <protection locked="0"/>
    </xf>
    <xf numFmtId="3" fontId="33" fillId="0" borderId="27" xfId="0" applyNumberFormat="1" applyFont="1" applyFill="1" applyBorder="1" applyAlignment="1" applyProtection="1">
      <alignment/>
      <protection locked="0"/>
    </xf>
    <xf numFmtId="3" fontId="33" fillId="0" borderId="25" xfId="0" applyNumberFormat="1" applyFont="1" applyFill="1" applyBorder="1" applyAlignment="1" applyProtection="1">
      <alignment/>
      <protection locked="0"/>
    </xf>
    <xf numFmtId="3" fontId="33" fillId="0" borderId="16" xfId="0" applyNumberFormat="1" applyFont="1" applyFill="1" applyBorder="1" applyAlignment="1" applyProtection="1">
      <alignment/>
      <protection locked="0"/>
    </xf>
    <xf numFmtId="3" fontId="33" fillId="0" borderId="17" xfId="0" applyNumberFormat="1" applyFont="1" applyFill="1" applyBorder="1" applyAlignment="1" applyProtection="1">
      <alignment/>
      <protection locked="0"/>
    </xf>
    <xf numFmtId="3" fontId="33" fillId="0" borderId="13" xfId="0" applyNumberFormat="1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188" fontId="5" fillId="2" borderId="12" xfId="15" applyNumberFormat="1" applyFont="1" applyFill="1" applyBorder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 locked="0"/>
    </xf>
    <xf numFmtId="3" fontId="1" fillId="2" borderId="66" xfId="0" applyNumberFormat="1" applyFont="1" applyFill="1" applyBorder="1" applyAlignment="1" applyProtection="1">
      <alignment/>
      <protection locked="0"/>
    </xf>
    <xf numFmtId="3" fontId="16" fillId="4" borderId="71" xfId="0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/>
    </xf>
    <xf numFmtId="3" fontId="6" fillId="2" borderId="73" xfId="0" applyNumberFormat="1" applyFont="1" applyFill="1" applyBorder="1" applyAlignment="1" applyProtection="1">
      <alignment/>
      <protection locked="0"/>
    </xf>
    <xf numFmtId="3" fontId="1" fillId="2" borderId="65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/>
    </xf>
    <xf numFmtId="3" fontId="1" fillId="2" borderId="75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/>
      <protection locked="0"/>
    </xf>
    <xf numFmtId="3" fontId="1" fillId="4" borderId="71" xfId="0" applyNumberFormat="1" applyFont="1" applyFill="1" applyBorder="1" applyAlignment="1" applyProtection="1">
      <alignment wrapText="1"/>
      <protection locked="0"/>
    </xf>
    <xf numFmtId="3" fontId="33" fillId="2" borderId="34" xfId="0" applyNumberFormat="1" applyFont="1" applyFill="1" applyBorder="1" applyAlignment="1">
      <alignment/>
    </xf>
    <xf numFmtId="3" fontId="1" fillId="0" borderId="66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3" fontId="6" fillId="0" borderId="73" xfId="0" applyNumberFormat="1" applyFont="1" applyFill="1" applyBorder="1" applyAlignment="1" applyProtection="1">
      <alignment/>
      <protection locked="0"/>
    </xf>
    <xf numFmtId="3" fontId="16" fillId="4" borderId="76" xfId="0" applyNumberFormat="1" applyFont="1" applyFill="1" applyBorder="1" applyAlignment="1" applyProtection="1">
      <alignment/>
      <protection locked="0"/>
    </xf>
    <xf numFmtId="3" fontId="1" fillId="0" borderId="65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3" fillId="0" borderId="73" xfId="0" applyNumberFormat="1" applyFont="1" applyFill="1" applyBorder="1" applyAlignment="1" applyProtection="1">
      <alignment/>
      <protection locked="0"/>
    </xf>
    <xf numFmtId="0" fontId="0" fillId="0" borderId="77" xfId="0" applyFont="1" applyFill="1" applyBorder="1" applyAlignment="1" applyProtection="1">
      <alignment horizontal="center"/>
      <protection/>
    </xf>
    <xf numFmtId="3" fontId="1" fillId="0" borderId="78" xfId="0" applyNumberFormat="1" applyFont="1" applyFill="1" applyBorder="1" applyAlignment="1" applyProtection="1">
      <alignment/>
      <protection locked="0"/>
    </xf>
    <xf numFmtId="3" fontId="3" fillId="2" borderId="73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2" borderId="65" xfId="0" applyNumberFormat="1" applyFont="1" applyFill="1" applyBorder="1" applyAlignment="1">
      <alignment/>
    </xf>
    <xf numFmtId="3" fontId="33" fillId="0" borderId="58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3" fontId="1" fillId="4" borderId="34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Continuous"/>
      <protection locked="0"/>
    </xf>
    <xf numFmtId="3" fontId="1" fillId="4" borderId="76" xfId="0" applyNumberFormat="1" applyFont="1" applyFill="1" applyBorder="1" applyAlignment="1" applyProtection="1">
      <alignment/>
      <protection locked="0"/>
    </xf>
    <xf numFmtId="3" fontId="1" fillId="4" borderId="79" xfId="0" applyNumberFormat="1" applyFont="1" applyFill="1" applyBorder="1" applyAlignment="1" applyProtection="1">
      <alignment wrapText="1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3" fontId="33" fillId="5" borderId="34" xfId="0" applyNumberFormat="1" applyFont="1" applyFill="1" applyBorder="1" applyAlignment="1" applyProtection="1">
      <alignment/>
      <protection locked="0"/>
    </xf>
    <xf numFmtId="3" fontId="33" fillId="5" borderId="65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3" xfId="0" applyNumberFormat="1" applyFont="1" applyFill="1" applyBorder="1" applyAlignment="1" applyProtection="1">
      <alignment/>
      <protection locked="0"/>
    </xf>
    <xf numFmtId="3" fontId="33" fillId="3" borderId="34" xfId="0" applyNumberFormat="1" applyFont="1" applyFill="1" applyBorder="1" applyAlignment="1" applyProtection="1">
      <alignment/>
      <protection/>
    </xf>
    <xf numFmtId="3" fontId="33" fillId="3" borderId="65" xfId="0" applyNumberFormat="1" applyFont="1" applyFill="1" applyBorder="1" applyAlignment="1" applyProtection="1">
      <alignment/>
      <protection/>
    </xf>
    <xf numFmtId="3" fontId="33" fillId="3" borderId="12" xfId="0" applyNumberFormat="1" applyFont="1" applyFill="1" applyBorder="1" applyAlignment="1" applyProtection="1">
      <alignment/>
      <protection/>
    </xf>
    <xf numFmtId="3" fontId="1" fillId="0" borderId="58" xfId="0" applyNumberFormat="1" applyFont="1" applyFill="1" applyBorder="1" applyAlignment="1" applyProtection="1">
      <alignment/>
      <protection locked="0"/>
    </xf>
    <xf numFmtId="0" fontId="6" fillId="0" borderId="80" xfId="0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/>
      <protection locked="0"/>
    </xf>
    <xf numFmtId="0" fontId="1" fillId="0" borderId="82" xfId="0" applyFont="1" applyFill="1" applyBorder="1" applyAlignment="1" applyProtection="1">
      <alignment horizontal="centerContinuous"/>
      <protection locked="0"/>
    </xf>
    <xf numFmtId="0" fontId="1" fillId="0" borderId="83" xfId="0" applyFont="1" applyFill="1" applyBorder="1" applyAlignment="1" applyProtection="1">
      <alignment horizontal="centerContinuous"/>
      <protection locked="0"/>
    </xf>
    <xf numFmtId="0" fontId="33" fillId="5" borderId="34" xfId="0" applyFont="1" applyFill="1" applyBorder="1" applyAlignment="1" applyProtection="1">
      <alignment/>
      <protection locked="0"/>
    </xf>
    <xf numFmtId="0" fontId="33" fillId="5" borderId="12" xfId="0" applyFont="1" applyFill="1" applyBorder="1" applyAlignment="1" applyProtection="1">
      <alignment/>
      <protection locked="0"/>
    </xf>
    <xf numFmtId="3" fontId="17" fillId="2" borderId="33" xfId="0" applyNumberFormat="1" applyFont="1" applyFill="1" applyBorder="1" applyAlignment="1" applyProtection="1">
      <alignment/>
      <protection locked="0"/>
    </xf>
    <xf numFmtId="3" fontId="17" fillId="2" borderId="73" xfId="0" applyNumberFormat="1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right"/>
      <protection locked="0"/>
    </xf>
    <xf numFmtId="0" fontId="1" fillId="0" borderId="58" xfId="0" applyFont="1" applyFill="1" applyBorder="1" applyAlignment="1" applyProtection="1">
      <alignment horizontal="right"/>
      <protection/>
    </xf>
    <xf numFmtId="0" fontId="1" fillId="0" borderId="63" xfId="0" applyFont="1" applyFill="1" applyBorder="1" applyAlignment="1" applyProtection="1">
      <alignment horizontal="right"/>
      <protection/>
    </xf>
    <xf numFmtId="0" fontId="1" fillId="0" borderId="73" xfId="0" applyFont="1" applyFill="1" applyBorder="1" applyAlignment="1" applyProtection="1">
      <alignment horizontal="right"/>
      <protection locked="0"/>
    </xf>
    <xf numFmtId="0" fontId="6" fillId="0" borderId="84" xfId="0" applyFont="1" applyFill="1" applyBorder="1" applyAlignment="1" applyProtection="1">
      <alignment horizontal="center"/>
      <protection locked="0"/>
    </xf>
    <xf numFmtId="0" fontId="1" fillId="0" borderId="66" xfId="0" applyFont="1" applyFill="1" applyBorder="1" applyAlignment="1" applyProtection="1">
      <alignment horizontal="center"/>
      <protection/>
    </xf>
    <xf numFmtId="3" fontId="1" fillId="4" borderId="6" xfId="0" applyNumberFormat="1" applyFont="1" applyFill="1" applyBorder="1" applyAlignment="1" applyProtection="1">
      <alignment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87" xfId="0" applyFont="1" applyFill="1" applyBorder="1" applyAlignment="1" applyProtection="1">
      <alignment horizontal="center" vertical="center"/>
      <protection locked="0"/>
    </xf>
    <xf numFmtId="0" fontId="8" fillId="0" borderId="88" xfId="0" applyFont="1" applyFill="1" applyBorder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5" fillId="0" borderId="89" xfId="0" applyFont="1" applyFill="1" applyBorder="1" applyAlignment="1" applyProtection="1">
      <alignment/>
      <protection/>
    </xf>
    <xf numFmtId="0" fontId="5" fillId="0" borderId="90" xfId="0" applyFont="1" applyFill="1" applyBorder="1" applyAlignment="1" applyProtection="1">
      <alignment/>
      <protection/>
    </xf>
    <xf numFmtId="0" fontId="5" fillId="0" borderId="91" xfId="0" applyFont="1" applyFill="1" applyBorder="1" applyAlignment="1" applyProtection="1">
      <alignment/>
      <protection/>
    </xf>
    <xf numFmtId="3" fontId="5" fillId="2" borderId="92" xfId="0" applyNumberFormat="1" applyFont="1" applyFill="1" applyBorder="1" applyAlignment="1" applyProtection="1">
      <alignment/>
      <protection locked="0"/>
    </xf>
    <xf numFmtId="3" fontId="5" fillId="2" borderId="93" xfId="0" applyNumberFormat="1" applyFont="1" applyFill="1" applyBorder="1" applyAlignment="1" applyProtection="1">
      <alignment/>
      <protection locked="0"/>
    </xf>
    <xf numFmtId="3" fontId="5" fillId="2" borderId="94" xfId="0" applyNumberFormat="1" applyFont="1" applyFill="1" applyBorder="1" applyAlignment="1" applyProtection="1">
      <alignment/>
      <protection locked="0"/>
    </xf>
    <xf numFmtId="3" fontId="5" fillId="2" borderId="95" xfId="0" applyNumberFormat="1" applyFont="1" applyFill="1" applyBorder="1" applyAlignment="1" applyProtection="1">
      <alignment/>
      <protection locked="0"/>
    </xf>
    <xf numFmtId="0" fontId="29" fillId="0" borderId="0" xfId="19" applyFont="1" applyFill="1" applyAlignment="1">
      <alignment horizontal="left" wrapText="1"/>
      <protection/>
    </xf>
    <xf numFmtId="0" fontId="0" fillId="0" borderId="26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039475"/>
          <a:ext cx="15411450" cy="5048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5" name="Text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6" name="Text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7" name="TextBox 7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8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workbookViewId="0" topLeftCell="A1">
      <selection activeCell="E12" sqref="E12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23" customFormat="1" ht="42">
      <c r="A4" s="136"/>
      <c r="B4" s="139"/>
      <c r="C4" s="145" t="s">
        <v>220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23" customFormat="1" ht="42">
      <c r="A5" s="136"/>
      <c r="B5" s="139"/>
      <c r="C5" s="145" t="s">
        <v>221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222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24" t="s">
        <v>223</v>
      </c>
      <c r="F12" s="325"/>
      <c r="G12" s="325"/>
      <c r="H12" s="325"/>
      <c r="I12" s="325"/>
      <c r="J12" s="142"/>
      <c r="K12" s="142"/>
      <c r="L12" s="142"/>
    </row>
    <row r="13" spans="2:12" ht="33.75">
      <c r="B13" s="139"/>
      <c r="D13" s="154"/>
      <c r="E13" s="326" t="s">
        <v>243</v>
      </c>
      <c r="F13" s="325"/>
      <c r="G13" s="325"/>
      <c r="H13" s="325"/>
      <c r="I13" s="325"/>
      <c r="J13" s="142"/>
      <c r="K13" s="142"/>
      <c r="L13" s="142"/>
    </row>
    <row r="14" spans="2:12" ht="31.5">
      <c r="B14" s="139"/>
      <c r="C14" s="154"/>
      <c r="D14" s="154"/>
      <c r="E14" s="327" t="s">
        <v>224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4" t="s">
        <v>21</v>
      </c>
      <c r="D19" s="424"/>
      <c r="E19" s="424"/>
      <c r="F19" s="424"/>
      <c r="G19" s="424"/>
      <c r="H19" s="424"/>
      <c r="I19" s="424"/>
      <c r="J19" s="424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4"/>
      <c r="D20" s="424"/>
      <c r="E20" s="424"/>
      <c r="F20" s="424"/>
      <c r="G20" s="424"/>
      <c r="H20" s="424"/>
      <c r="I20" s="424"/>
      <c r="J20" s="424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4" t="s">
        <v>22</v>
      </c>
      <c r="D22" s="424"/>
      <c r="E22" s="424"/>
      <c r="F22" s="424"/>
      <c r="G22" s="424"/>
      <c r="H22" s="424"/>
      <c r="I22" s="424"/>
      <c r="J22" s="424"/>
    </row>
    <row r="23" spans="1:10" ht="23.25" customHeight="1">
      <c r="A23" s="157"/>
      <c r="C23" s="424"/>
      <c r="D23" s="424"/>
      <c r="E23" s="424"/>
      <c r="F23" s="424"/>
      <c r="G23" s="424"/>
      <c r="H23" s="424"/>
      <c r="I23" s="424"/>
      <c r="J23" s="424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161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83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9">
      <selection activeCell="B2" sqref="B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2011.09.30.</v>
      </c>
      <c r="D8" s="22" t="s">
        <v>45</v>
      </c>
      <c r="E8" s="22" t="s">
        <v>45</v>
      </c>
      <c r="F8" s="22" t="s">
        <v>156</v>
      </c>
      <c r="G8" s="22" t="s">
        <v>156</v>
      </c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126</v>
      </c>
      <c r="D10" s="298">
        <f>-'1. Tábla'!E13</f>
        <v>28761</v>
      </c>
      <c r="E10" s="298">
        <f>-'1. Tábla'!F13</f>
        <v>-18345</v>
      </c>
      <c r="F10" s="298">
        <f>-'1. Tábla'!G13</f>
        <v>99150</v>
      </c>
      <c r="G10" s="355">
        <f>-'1. Tábla'!H13</f>
        <v>220197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6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124123</v>
      </c>
      <c r="E12" s="393">
        <f>E13+E14+E15+E22+E27</f>
        <v>178578</v>
      </c>
      <c r="F12" s="393">
        <f>F13+F14+F15+F22+F27</f>
        <v>-60825</v>
      </c>
      <c r="G12" s="395">
        <f>G13+G14+G15+G22+G27</f>
        <v>-173218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150684</v>
      </c>
      <c r="E13" s="311">
        <v>152777</v>
      </c>
      <c r="F13" s="311">
        <v>-11417</v>
      </c>
      <c r="G13" s="376">
        <v>-165172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8568</v>
      </c>
      <c r="E14" s="311">
        <v>41298</v>
      </c>
      <c r="F14" s="311">
        <v>-65381</v>
      </c>
      <c r="G14" s="376">
        <v>-12296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-11157</v>
      </c>
      <c r="E15" s="311">
        <v>4394</v>
      </c>
      <c r="F15" s="311">
        <v>7507</v>
      </c>
      <c r="G15" s="376">
        <v>-7931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14000</v>
      </c>
      <c r="E16" s="389">
        <v>18223</v>
      </c>
      <c r="F16" s="389">
        <v>15699</v>
      </c>
      <c r="G16" s="390">
        <v>16821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-25157</v>
      </c>
      <c r="E17" s="389">
        <v>-13829</v>
      </c>
      <c r="F17" s="389">
        <v>-8192</v>
      </c>
      <c r="G17" s="390">
        <v>-24752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-11057</v>
      </c>
      <c r="E18" s="311">
        <v>2710</v>
      </c>
      <c r="F18" s="311">
        <v>8821</v>
      </c>
      <c r="G18" s="376">
        <v>-6871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-100</v>
      </c>
      <c r="E19" s="311">
        <v>1684</v>
      </c>
      <c r="F19" s="311">
        <v>-1314</v>
      </c>
      <c r="G19" s="376">
        <v>-1060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13605</v>
      </c>
      <c r="E20" s="389">
        <v>12900</v>
      </c>
      <c r="F20" s="389">
        <v>9211</v>
      </c>
      <c r="G20" s="390">
        <v>10092.6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-13705</v>
      </c>
      <c r="E21" s="389">
        <v>-11216</v>
      </c>
      <c r="F21" s="389">
        <v>-10525</v>
      </c>
      <c r="G21" s="390">
        <v>-11152.6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-20982</v>
      </c>
      <c r="E22" s="311">
        <v>-18841</v>
      </c>
      <c r="F22" s="311">
        <v>7490</v>
      </c>
      <c r="G22" s="376">
        <v>9718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2659</v>
      </c>
      <c r="E23" s="311">
        <v>-2946</v>
      </c>
      <c r="F23" s="311">
        <v>467.0000000000005</v>
      </c>
      <c r="G23" s="376">
        <v>-1542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-23641</v>
      </c>
      <c r="E24" s="311">
        <v>-15895</v>
      </c>
      <c r="F24" s="311">
        <v>7023</v>
      </c>
      <c r="G24" s="376">
        <v>11260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5894</v>
      </c>
      <c r="E25" s="389">
        <v>8390</v>
      </c>
      <c r="F25" s="389">
        <v>11250</v>
      </c>
      <c r="G25" s="390">
        <v>17113.271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-29535</v>
      </c>
      <c r="E26" s="389">
        <v>-24285</v>
      </c>
      <c r="F26" s="389">
        <v>-4227</v>
      </c>
      <c r="G26" s="390">
        <v>-5853.270999999999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-2989.999999999994</v>
      </c>
      <c r="E27" s="311">
        <v>-1050</v>
      </c>
      <c r="F27" s="311">
        <v>975.9999999999976</v>
      </c>
      <c r="G27" s="376">
        <v>2463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77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53084.99999999999</v>
      </c>
      <c r="E29" s="395">
        <f>SUM(E30:E31)+SUM(E33:E34)+E36+SUM(E38:E40)</f>
        <v>102955</v>
      </c>
      <c r="F29" s="395">
        <f>SUM(F30:F31)+SUM(F33:F34)+F36+SUM(F38:F40)</f>
        <v>-15069</v>
      </c>
      <c r="G29" s="394">
        <f>SUM(G30:G31)+SUM(G33:G34)+G36+SUM(G38:G40)</f>
        <v>97987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0</v>
      </c>
      <c r="E30" s="311">
        <v>0</v>
      </c>
      <c r="F30" s="311">
        <v>0</v>
      </c>
      <c r="G30" s="37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54748</v>
      </c>
      <c r="E31" s="311">
        <v>42321</v>
      </c>
      <c r="F31" s="311">
        <v>-29165</v>
      </c>
      <c r="G31" s="376">
        <v>-13241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0</v>
      </c>
      <c r="E33" s="311">
        <v>0</v>
      </c>
      <c r="F33" s="311">
        <v>0</v>
      </c>
      <c r="G33" s="37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-1608</v>
      </c>
      <c r="E34" s="311">
        <v>-2303</v>
      </c>
      <c r="F34" s="311">
        <v>853</v>
      </c>
      <c r="G34" s="376">
        <v>199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0</v>
      </c>
      <c r="E35" s="311">
        <v>0</v>
      </c>
      <c r="F35" s="311">
        <v>0</v>
      </c>
      <c r="G35" s="37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0</v>
      </c>
      <c r="E36" s="311">
        <v>0</v>
      </c>
      <c r="F36" s="311">
        <v>0</v>
      </c>
      <c r="G36" s="376">
        <v>0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-55.000000000007276</v>
      </c>
      <c r="E38" s="311">
        <v>62937</v>
      </c>
      <c r="F38" s="311">
        <v>13243</v>
      </c>
      <c r="G38" s="376">
        <v>111029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32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7276</v>
      </c>
      <c r="E42" s="310">
        <f>+E43</f>
        <v>-7284</v>
      </c>
      <c r="F42" s="310">
        <f>+F43</f>
        <v>16409</v>
      </c>
      <c r="G42" s="310">
        <f>+G43</f>
        <v>26586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11">
        <f>D46-(D10+D12+D30+D31+D33+D34+D36+D38)</f>
        <v>7276</v>
      </c>
      <c r="E43" s="311">
        <f>E46-(E10+E12+E30+E31+E33+E34+E36+E38)</f>
        <v>-7284</v>
      </c>
      <c r="F43" s="311">
        <f>F46-(F10+F12+F30+F31+F33+F34+F36+F38)</f>
        <v>16409</v>
      </c>
      <c r="G43" s="376">
        <f>G46-(G10+G12+G30+G31+G33+G34+G36+G38)</f>
        <v>26586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40"/>
      <c r="I45" s="187"/>
      <c r="J45" s="2"/>
      <c r="K45" s="2"/>
      <c r="L45" s="2"/>
    </row>
    <row r="46" spans="2:12" ht="18.75" thickBot="1" thickTop="1">
      <c r="B46" s="189"/>
      <c r="C46" s="261" t="s">
        <v>127</v>
      </c>
      <c r="D46" s="337">
        <v>213245</v>
      </c>
      <c r="E46" s="337">
        <v>255904</v>
      </c>
      <c r="F46" s="337">
        <v>39665</v>
      </c>
      <c r="G46" s="381">
        <v>171552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128</v>
      </c>
      <c r="D49" s="337">
        <v>729570</v>
      </c>
      <c r="E49" s="337">
        <v>914044</v>
      </c>
      <c r="F49" s="337">
        <v>1031943</v>
      </c>
      <c r="G49" s="381">
        <v>1226926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215</v>
      </c>
      <c r="D50" s="311">
        <v>780242</v>
      </c>
      <c r="E50" s="311">
        <v>1036146</v>
      </c>
      <c r="F50" s="311">
        <v>1075811</v>
      </c>
      <c r="G50" s="376">
        <v>1247363</v>
      </c>
      <c r="H50" s="100"/>
      <c r="I50" s="94"/>
      <c r="J50" s="2"/>
      <c r="K50" s="2"/>
      <c r="L50" s="2"/>
    </row>
    <row r="51" spans="2:12" ht="17.25" customHeight="1">
      <c r="B51" s="12"/>
      <c r="C51" s="263" t="s">
        <v>216</v>
      </c>
      <c r="D51" s="311">
        <v>50672</v>
      </c>
      <c r="E51" s="311">
        <v>122102</v>
      </c>
      <c r="F51" s="311">
        <v>43868</v>
      </c>
      <c r="G51" s="376">
        <v>20437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9">
      <selection activeCell="B2" sqref="B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146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129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2011.09.30.</v>
      </c>
      <c r="D8" s="366"/>
      <c r="E8" s="366"/>
      <c r="F8" s="366"/>
      <c r="G8" s="36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1" t="s">
        <v>130</v>
      </c>
      <c r="D10" s="298">
        <f>-'1. Tábla'!E14</f>
        <v>-177173</v>
      </c>
      <c r="E10" s="298">
        <f>-'1. Tábla'!F14</f>
        <v>80496</v>
      </c>
      <c r="F10" s="298">
        <f>-'1. Tábla'!G14</f>
        <v>109204</v>
      </c>
      <c r="G10" s="355">
        <f>-'1. Tábla'!H14</f>
        <v>-34492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2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58883</v>
      </c>
      <c r="E12" s="393">
        <f>E13+E14+E15+E22+E27</f>
        <v>-19200.000000000007</v>
      </c>
      <c r="F12" s="393">
        <f>F13+F14+F15+F22+F27</f>
        <v>-36916</v>
      </c>
      <c r="G12" s="394">
        <f>G13+G14+G15+G22+G27</f>
        <v>-340.99999999999443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39772</v>
      </c>
      <c r="E13" s="311">
        <v>-9617</v>
      </c>
      <c r="F13" s="311">
        <v>-21729</v>
      </c>
      <c r="G13" s="376">
        <v>-1316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0</v>
      </c>
      <c r="E14" s="311">
        <v>0</v>
      </c>
      <c r="F14" s="311">
        <v>0</v>
      </c>
      <c r="G14" s="376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-47</v>
      </c>
      <c r="E15" s="311">
        <v>-58</v>
      </c>
      <c r="F15" s="311">
        <v>-15</v>
      </c>
      <c r="G15" s="376">
        <v>-47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900</v>
      </c>
      <c r="E16" s="389">
        <v>651</v>
      </c>
      <c r="F16" s="389">
        <v>150</v>
      </c>
      <c r="G16" s="390">
        <v>24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-947</v>
      </c>
      <c r="E17" s="389">
        <v>-709</v>
      </c>
      <c r="F17" s="389">
        <v>-165</v>
      </c>
      <c r="G17" s="390">
        <v>-71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0</v>
      </c>
      <c r="E18" s="311">
        <v>0</v>
      </c>
      <c r="F18" s="311">
        <v>0</v>
      </c>
      <c r="G18" s="376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-47</v>
      </c>
      <c r="E19" s="311">
        <v>-58</v>
      </c>
      <c r="F19" s="311">
        <v>-15</v>
      </c>
      <c r="G19" s="376">
        <v>-47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900</v>
      </c>
      <c r="E20" s="389">
        <v>651</v>
      </c>
      <c r="F20" s="389">
        <v>150</v>
      </c>
      <c r="G20" s="390">
        <v>24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-947</v>
      </c>
      <c r="E21" s="389">
        <v>-709</v>
      </c>
      <c r="F21" s="389">
        <v>-165</v>
      </c>
      <c r="G21" s="390">
        <v>-71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0</v>
      </c>
      <c r="E22" s="311">
        <v>0</v>
      </c>
      <c r="F22" s="311">
        <v>0</v>
      </c>
      <c r="G22" s="376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0</v>
      </c>
      <c r="E23" s="311">
        <v>0</v>
      </c>
      <c r="F23" s="311">
        <v>0</v>
      </c>
      <c r="G23" s="376">
        <v>0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0</v>
      </c>
      <c r="E24" s="311">
        <v>0</v>
      </c>
      <c r="F24" s="311">
        <v>0</v>
      </c>
      <c r="G24" s="376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0</v>
      </c>
      <c r="E25" s="389">
        <v>0</v>
      </c>
      <c r="F25" s="389">
        <v>0</v>
      </c>
      <c r="G25" s="390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0</v>
      </c>
      <c r="E26" s="389">
        <v>0</v>
      </c>
      <c r="F26" s="389">
        <v>0</v>
      </c>
      <c r="G26" s="39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19158</v>
      </c>
      <c r="E27" s="311">
        <v>-9525.000000000005</v>
      </c>
      <c r="F27" s="311">
        <v>-15172</v>
      </c>
      <c r="G27" s="376">
        <v>1022.0000000000056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32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-1863</v>
      </c>
      <c r="E29" s="395">
        <f>SUM(E30:E31)+SUM(E33:E34)+E36+SUM(E38:E40)</f>
        <v>2666</v>
      </c>
      <c r="F29" s="395">
        <f>SUM(F30:F31)+SUM(F33:F34)+F36+SUM(F38:F40)</f>
        <v>-6664</v>
      </c>
      <c r="G29" s="395">
        <f>SUM(G30:G31)+SUM(G33:G34)+G36+SUM(G38:G40)</f>
        <v>12167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0</v>
      </c>
      <c r="E30" s="311">
        <v>0</v>
      </c>
      <c r="F30" s="311">
        <v>0</v>
      </c>
      <c r="G30" s="37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-1863</v>
      </c>
      <c r="E31" s="311">
        <v>2666</v>
      </c>
      <c r="F31" s="311">
        <v>-6664</v>
      </c>
      <c r="G31" s="376">
        <v>12167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0</v>
      </c>
      <c r="E33" s="311">
        <v>0</v>
      </c>
      <c r="F33" s="311">
        <v>0</v>
      </c>
      <c r="G33" s="37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0</v>
      </c>
      <c r="E34" s="311">
        <v>0</v>
      </c>
      <c r="F34" s="311">
        <v>0</v>
      </c>
      <c r="G34" s="376">
        <v>0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0</v>
      </c>
      <c r="E35" s="311">
        <v>0</v>
      </c>
      <c r="F35" s="311">
        <v>0</v>
      </c>
      <c r="G35" s="37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0</v>
      </c>
      <c r="E36" s="311">
        <v>0</v>
      </c>
      <c r="F36" s="311">
        <v>0</v>
      </c>
      <c r="G36" s="376">
        <v>0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0</v>
      </c>
      <c r="E38" s="311">
        <v>0</v>
      </c>
      <c r="F38" s="311">
        <v>0</v>
      </c>
      <c r="G38" s="376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77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-10252</v>
      </c>
      <c r="E42" s="310">
        <f>+E43</f>
        <v>1159.0000000000073</v>
      </c>
      <c r="F42" s="310">
        <f>+F43</f>
        <v>-1526</v>
      </c>
      <c r="G42" s="376">
        <f>+G43</f>
        <v>-12590.000000000007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10">
        <f>D46-(D10+D12+D30+D31+D33+D34+D36+D38)</f>
        <v>-10252</v>
      </c>
      <c r="E43" s="310">
        <f>E46-(E10+E12+E30+E31+E33+E34+E36+E38)</f>
        <v>1159.0000000000073</v>
      </c>
      <c r="F43" s="310">
        <f>F46-(F10+F12+F30+F31+F33+F34+F36+F38)</f>
        <v>-1526</v>
      </c>
      <c r="G43" s="376">
        <f>G46-(G10+G12+G30+G31+G33+G34+G36+G38)</f>
        <v>-12590.000000000007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37"/>
      <c r="I45" s="187"/>
      <c r="J45" s="188"/>
      <c r="K45" s="188"/>
      <c r="L45" s="188"/>
    </row>
    <row r="46" spans="2:12" ht="18.75" thickBot="1" thickTop="1">
      <c r="B46" s="189"/>
      <c r="C46" s="261" t="s">
        <v>131</v>
      </c>
      <c r="D46" s="403">
        <v>-130405</v>
      </c>
      <c r="E46" s="403">
        <v>65121</v>
      </c>
      <c r="F46" s="403">
        <v>64098</v>
      </c>
      <c r="G46" s="404">
        <v>-35256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230"/>
      <c r="I48" s="94"/>
      <c r="J48" s="2"/>
      <c r="K48" s="2"/>
      <c r="L48" s="2"/>
    </row>
    <row r="49" spans="2:12" ht="17.25" thickBot="1" thickTop="1">
      <c r="B49" s="12"/>
      <c r="C49" s="262" t="s">
        <v>132</v>
      </c>
      <c r="D49" s="337">
        <v>-37293</v>
      </c>
      <c r="E49" s="337">
        <v>37446</v>
      </c>
      <c r="F49" s="337">
        <v>123273</v>
      </c>
      <c r="G49" s="381">
        <v>89332</v>
      </c>
      <c r="H49" s="106"/>
      <c r="I49" s="94"/>
      <c r="J49" s="2"/>
      <c r="K49" s="2"/>
      <c r="L49" s="2"/>
    </row>
    <row r="50" spans="2:12" ht="17.25" thickTop="1">
      <c r="B50" s="12"/>
      <c r="C50" s="216" t="s">
        <v>217</v>
      </c>
      <c r="D50" s="311">
        <v>12160</v>
      </c>
      <c r="E50" s="311">
        <v>77281</v>
      </c>
      <c r="F50" s="311">
        <v>141379</v>
      </c>
      <c r="G50" s="376">
        <v>106123</v>
      </c>
      <c r="H50" s="100"/>
      <c r="I50" s="94"/>
      <c r="J50" s="2"/>
      <c r="K50" s="2"/>
      <c r="L50" s="2"/>
    </row>
    <row r="51" spans="2:12" ht="15">
      <c r="B51" s="12"/>
      <c r="C51" s="322" t="s">
        <v>218</v>
      </c>
      <c r="D51" s="311">
        <v>49453</v>
      </c>
      <c r="E51" s="311">
        <v>39835</v>
      </c>
      <c r="F51" s="311">
        <v>18106</v>
      </c>
      <c r="G51" s="376">
        <v>16791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219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145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75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2007</v>
      </c>
      <c r="F6" s="21">
        <v>2008</v>
      </c>
      <c r="G6" s="21">
        <v>2009</v>
      </c>
      <c r="H6" s="21">
        <v>2010</v>
      </c>
      <c r="I6" s="21">
        <v>2011</v>
      </c>
      <c r="J6" s="19"/>
      <c r="K6" s="2"/>
    </row>
    <row r="7" spans="2:11" ht="15.75">
      <c r="B7" s="13"/>
      <c r="C7" s="384" t="str">
        <f>Fedőlap!$E$13</f>
        <v>Dátum: 2011.09.30.</v>
      </c>
      <c r="D7" s="244"/>
      <c r="E7" s="22" t="s">
        <v>45</v>
      </c>
      <c r="F7" s="22" t="s">
        <v>45</v>
      </c>
      <c r="G7" s="22" t="s">
        <v>45</v>
      </c>
      <c r="H7" s="22" t="s">
        <v>156</v>
      </c>
      <c r="I7" s="21" t="s">
        <v>46</v>
      </c>
      <c r="J7" s="19"/>
      <c r="K7" s="2"/>
    </row>
    <row r="8" spans="2:11" ht="16.5" thickBot="1">
      <c r="B8" s="245" t="s">
        <v>133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134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135</v>
      </c>
      <c r="D10" s="248"/>
      <c r="E10" s="344">
        <v>278051</v>
      </c>
      <c r="F10" s="344">
        <v>254115</v>
      </c>
      <c r="G10" s="344">
        <v>352641</v>
      </c>
      <c r="H10" s="344">
        <v>367335</v>
      </c>
      <c r="I10" s="344" t="s">
        <v>244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136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137</v>
      </c>
      <c r="D16" s="134"/>
      <c r="E16" s="344">
        <v>278215</v>
      </c>
      <c r="F16" s="344">
        <v>254115</v>
      </c>
      <c r="G16" s="344">
        <v>352641</v>
      </c>
      <c r="H16" s="344">
        <v>362442</v>
      </c>
      <c r="I16" s="344" t="s">
        <v>244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138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139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140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141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142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143</v>
      </c>
      <c r="D38" s="5"/>
      <c r="E38" s="344">
        <v>23246248</v>
      </c>
      <c r="F38" s="344">
        <v>24843806</v>
      </c>
      <c r="G38" s="344">
        <v>24489576</v>
      </c>
      <c r="H38" s="344">
        <v>25446126</v>
      </c>
      <c r="I38" s="344" t="s">
        <v>244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157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144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I10" sqref="I10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155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75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2007</v>
      </c>
      <c r="F5" s="21">
        <v>2008</v>
      </c>
      <c r="G5" s="21">
        <v>2009</v>
      </c>
      <c r="H5" s="21">
        <v>2010</v>
      </c>
      <c r="I5" s="21">
        <v>2011</v>
      </c>
      <c r="J5" s="19"/>
    </row>
    <row r="6" spans="2:10" ht="15.75">
      <c r="B6" s="13"/>
      <c r="C6" s="384" t="str">
        <f>Fedőlap!$E$13</f>
        <v>Dátum: 2011.09.30.</v>
      </c>
      <c r="D6" s="20" t="s">
        <v>44</v>
      </c>
      <c r="E6" s="366"/>
      <c r="F6" s="366"/>
      <c r="G6" s="366"/>
      <c r="H6" s="366"/>
      <c r="I6" s="366"/>
      <c r="J6" s="19"/>
    </row>
    <row r="7" spans="2:10" ht="16.5" thickBot="1">
      <c r="B7" s="13"/>
      <c r="C7" s="23"/>
      <c r="D7" s="24"/>
      <c r="E7" s="415"/>
      <c r="F7" s="415"/>
      <c r="G7" s="415"/>
      <c r="H7" s="415"/>
      <c r="I7" s="416"/>
      <c r="J7" s="19"/>
    </row>
    <row r="8" spans="2:10" ht="15.75">
      <c r="B8" s="13"/>
      <c r="C8" s="25"/>
      <c r="D8" s="39"/>
      <c r="E8" s="412" t="s">
        <v>45</v>
      </c>
      <c r="F8" s="413" t="s">
        <v>45</v>
      </c>
      <c r="G8" s="413" t="s">
        <v>45</v>
      </c>
      <c r="H8" s="413" t="s">
        <v>156</v>
      </c>
      <c r="I8" s="414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421">
        <f>+E11+E13+E14</f>
        <v>-1274100</v>
      </c>
      <c r="F10" s="422">
        <f>+F11+F13+F14</f>
        <v>-985940</v>
      </c>
      <c r="G10" s="422">
        <f>+G11+G13+G14</f>
        <v>-1170682</v>
      </c>
      <c r="H10" s="422">
        <f>+H11+H13+H14</f>
        <v>-1120132</v>
      </c>
      <c r="I10" s="423">
        <f>+I11+I13+I14</f>
        <v>1090140.7592580765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Tábla'!D61</f>
        <v>-1422512</v>
      </c>
      <c r="F11" s="32">
        <f>'2A Tábla'!E61</f>
        <v>-923789</v>
      </c>
      <c r="G11" s="32">
        <f>'2A Tábla'!F61</f>
        <v>-962328</v>
      </c>
      <c r="H11" s="32">
        <f>'2A Tábla'!G61</f>
        <v>-934427</v>
      </c>
      <c r="I11" s="32">
        <f>'2A Tábla'!H61</f>
        <v>1130395.8094730764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Tábla'!D43</f>
        <v>-28761</v>
      </c>
      <c r="F13" s="32">
        <f>'2C Tábla'!E43</f>
        <v>18345</v>
      </c>
      <c r="G13" s="32">
        <f>'2C Tábla'!F43</f>
        <v>-99150</v>
      </c>
      <c r="H13" s="32">
        <f>'2C Tábla'!G43</f>
        <v>-220197</v>
      </c>
      <c r="I13" s="32">
        <f>'2C Tábla'!H43</f>
        <v>-141808.950215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Tábla'!D43</f>
        <v>177173</v>
      </c>
      <c r="F14" s="32">
        <f>'2D Tábla'!E43</f>
        <v>-80496</v>
      </c>
      <c r="G14" s="32">
        <f>'2D Tábla'!F43</f>
        <v>-109204</v>
      </c>
      <c r="H14" s="32">
        <f>'2D Tábla'!G43</f>
        <v>34492</v>
      </c>
      <c r="I14" s="32">
        <f>'2D Tábla'!H43</f>
        <v>101553.90000000018</v>
      </c>
      <c r="J14" s="19"/>
    </row>
    <row r="15" spans="2:10" ht="16.5" thickBot="1">
      <c r="B15" s="13"/>
      <c r="C15" s="34"/>
      <c r="D15" s="35"/>
      <c r="E15" s="417"/>
      <c r="F15" s="418"/>
      <c r="G15" s="418"/>
      <c r="H15" s="418"/>
      <c r="I15" s="419"/>
      <c r="J15" s="19"/>
    </row>
    <row r="16" spans="2:10" ht="15.75">
      <c r="B16" s="13"/>
      <c r="C16" s="37"/>
      <c r="D16" s="26"/>
      <c r="E16" s="412" t="s">
        <v>45</v>
      </c>
      <c r="F16" s="413" t="s">
        <v>45</v>
      </c>
      <c r="G16" s="413" t="s">
        <v>45</v>
      </c>
      <c r="H16" s="413" t="s">
        <v>156</v>
      </c>
      <c r="I16" s="414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421">
        <v>16732813.999999998</v>
      </c>
      <c r="F18" s="422">
        <v>19346851</v>
      </c>
      <c r="G18" s="422">
        <v>20422403</v>
      </c>
      <c r="H18" s="422">
        <v>21749567</v>
      </c>
      <c r="I18" s="423">
        <v>20658076.21356728</v>
      </c>
      <c r="J18" s="19"/>
    </row>
    <row r="19" spans="2:10" ht="16.5" thickTop="1">
      <c r="B19" s="13"/>
      <c r="C19" s="168" t="s">
        <v>97</v>
      </c>
      <c r="D19" s="44"/>
      <c r="E19" s="295"/>
      <c r="F19" s="250"/>
      <c r="G19" s="250"/>
      <c r="H19" s="250"/>
      <c r="I19" s="48"/>
      <c r="J19" s="19"/>
    </row>
    <row r="20" spans="2:10" ht="15.75">
      <c r="B20" s="13"/>
      <c r="C20" s="167" t="s">
        <v>169</v>
      </c>
      <c r="D20" s="28" t="s">
        <v>8</v>
      </c>
      <c r="E20" s="296">
        <v>6745</v>
      </c>
      <c r="F20" s="296">
        <v>9935</v>
      </c>
      <c r="G20" s="296">
        <v>14125</v>
      </c>
      <c r="H20" s="296">
        <v>17704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6">
        <v>15039759</v>
      </c>
      <c r="F21" s="296">
        <v>15835222</v>
      </c>
      <c r="G21" s="296">
        <v>15133886</v>
      </c>
      <c r="H21" s="296">
        <v>15826501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6">
        <v>2153909</v>
      </c>
      <c r="F22" s="296">
        <v>1958958</v>
      </c>
      <c r="G22" s="296">
        <v>2038567</v>
      </c>
      <c r="H22" s="296">
        <v>1903064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6">
        <v>12885850</v>
      </c>
      <c r="F23" s="296">
        <v>13876264</v>
      </c>
      <c r="G23" s="296">
        <v>13095319</v>
      </c>
      <c r="H23" s="296">
        <v>13923437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6">
        <v>1686310</v>
      </c>
      <c r="F24" s="296">
        <v>3501694</v>
      </c>
      <c r="G24" s="296">
        <v>5274392</v>
      </c>
      <c r="H24" s="296">
        <v>5905362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6">
        <v>77043</v>
      </c>
      <c r="F25" s="296">
        <v>82638</v>
      </c>
      <c r="G25" s="296">
        <v>101911</v>
      </c>
      <c r="H25" s="296">
        <v>185646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6">
        <v>1609267</v>
      </c>
      <c r="F26" s="296">
        <v>3419056</v>
      </c>
      <c r="G26" s="296">
        <v>5172481</v>
      </c>
      <c r="H26" s="296">
        <v>5719716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41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42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43"/>
      <c r="J29" s="19"/>
    </row>
    <row r="30" spans="2:10" ht="15.75">
      <c r="B30" s="55"/>
      <c r="C30" s="166" t="s">
        <v>40</v>
      </c>
      <c r="D30" s="28" t="s">
        <v>15</v>
      </c>
      <c r="E30" s="56">
        <v>904012</v>
      </c>
      <c r="F30" s="56">
        <v>768625</v>
      </c>
      <c r="G30" s="56">
        <v>802220</v>
      </c>
      <c r="H30" s="56">
        <v>897120</v>
      </c>
      <c r="I30" s="56">
        <v>881800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1038527</v>
      </c>
      <c r="F31" s="56">
        <v>1107891</v>
      </c>
      <c r="G31" s="56">
        <v>1202971</v>
      </c>
      <c r="H31" s="56">
        <v>1090996</v>
      </c>
      <c r="I31" s="56">
        <v>1095993.5677578598</v>
      </c>
      <c r="J31" s="19"/>
    </row>
    <row r="32" spans="2:10" ht="15.75">
      <c r="B32" s="57"/>
      <c r="C32" s="170" t="s">
        <v>42</v>
      </c>
      <c r="D32" s="58" t="s">
        <v>47</v>
      </c>
      <c r="E32" s="56">
        <v>1033490</v>
      </c>
      <c r="F32" s="56">
        <v>1097855</v>
      </c>
      <c r="G32" s="56">
        <v>1182228</v>
      </c>
      <c r="H32" s="56">
        <v>1111864</v>
      </c>
      <c r="I32" s="56">
        <v>1117025.8000728597</v>
      </c>
      <c r="J32" s="59"/>
    </row>
    <row r="33" spans="2:10" ht="16.5" thickBot="1">
      <c r="B33" s="55"/>
      <c r="C33" s="60"/>
      <c r="D33" s="61"/>
      <c r="E33" s="346"/>
      <c r="F33" s="347"/>
      <c r="G33" s="347"/>
      <c r="H33" s="347"/>
      <c r="I33" s="348"/>
      <c r="J33" s="19"/>
    </row>
    <row r="34" spans="2:10" ht="16.5" thickBot="1">
      <c r="B34" s="55"/>
      <c r="C34" s="25"/>
      <c r="D34" s="40"/>
      <c r="E34" s="349"/>
      <c r="F34" s="350"/>
      <c r="G34" s="350"/>
      <c r="H34" s="350"/>
      <c r="I34" s="351"/>
      <c r="J34" s="19"/>
    </row>
    <row r="35" spans="2:10" ht="17.25" thickBot="1" thickTop="1">
      <c r="B35" s="55"/>
      <c r="C35" s="27" t="s">
        <v>43</v>
      </c>
      <c r="D35" s="28" t="s">
        <v>17</v>
      </c>
      <c r="E35" s="297">
        <v>24991847</v>
      </c>
      <c r="F35" s="297">
        <v>26545649</v>
      </c>
      <c r="G35" s="297">
        <v>25622866</v>
      </c>
      <c r="H35" s="297">
        <v>26747662</v>
      </c>
      <c r="I35" s="420">
        <v>27947000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157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showGridLines="0" zoomScale="70" zoomScaleNormal="70" zoomScaleSheetLayoutView="70" workbookViewId="0" topLeftCell="B25">
      <selection activeCell="B2" sqref="B2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6" t="s">
        <v>154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5"/>
      <c r="E4" s="276"/>
      <c r="F4" s="276" t="s">
        <v>75</v>
      </c>
      <c r="G4" s="276"/>
      <c r="H4" s="277"/>
      <c r="I4" s="82"/>
      <c r="J4" s="84"/>
    </row>
    <row r="5" spans="2:10" ht="15.75">
      <c r="B5" s="80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85"/>
      <c r="J5" s="84"/>
    </row>
    <row r="6" spans="2:10" ht="15.75">
      <c r="B6" s="80"/>
      <c r="C6" s="384" t="str">
        <f>Fedőlap!$E$13</f>
        <v>Dátum: 2011.09.30.</v>
      </c>
      <c r="D6" s="366"/>
      <c r="E6" s="366"/>
      <c r="F6" s="366"/>
      <c r="G6" s="366"/>
      <c r="H6" s="366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8">
        <v>-1398117</v>
      </c>
      <c r="E8" s="298">
        <v>-869962</v>
      </c>
      <c r="F8" s="298">
        <v>-743718</v>
      </c>
      <c r="G8" s="298">
        <v>-853920</v>
      </c>
      <c r="H8" s="355">
        <v>-1451499.6</v>
      </c>
      <c r="I8" s="90"/>
      <c r="J8" s="91"/>
    </row>
    <row r="9" spans="2:10" ht="16.5" thickTop="1">
      <c r="B9" s="80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12" t="s">
        <v>171</v>
      </c>
      <c r="I9" s="93"/>
      <c r="J9" s="94"/>
    </row>
    <row r="10" spans="2:10" ht="6" customHeight="1">
      <c r="B10" s="80"/>
      <c r="C10" s="92"/>
      <c r="D10" s="281"/>
      <c r="E10" s="282"/>
      <c r="F10" s="282"/>
      <c r="G10" s="282"/>
      <c r="H10" s="294"/>
      <c r="I10" s="98"/>
      <c r="J10" s="94"/>
    </row>
    <row r="11" spans="2:10" ht="15">
      <c r="B11" s="80"/>
      <c r="C11" s="271" t="s">
        <v>49</v>
      </c>
      <c r="D11" s="299">
        <f>SUM(D12:D17)</f>
        <v>63199</v>
      </c>
      <c r="E11" s="299">
        <f>SUM(E12:E17)</f>
        <v>-6195</v>
      </c>
      <c r="F11" s="299">
        <f>SUM(F12:F17)</f>
        <v>-5753</v>
      </c>
      <c r="G11" s="299">
        <f>SUM(G12:G17)</f>
        <v>11859</v>
      </c>
      <c r="H11" s="356">
        <f>SUM(H12:H17)</f>
        <v>541578.0587248425</v>
      </c>
      <c r="I11" s="100"/>
      <c r="J11" s="94"/>
    </row>
    <row r="12" spans="2:10" ht="15">
      <c r="B12" s="80"/>
      <c r="C12" s="272" t="s">
        <v>50</v>
      </c>
      <c r="D12" s="300">
        <v>19102</v>
      </c>
      <c r="E12" s="300">
        <v>19742</v>
      </c>
      <c r="F12" s="300">
        <v>20804</v>
      </c>
      <c r="G12" s="300">
        <v>18470</v>
      </c>
      <c r="H12" s="356">
        <v>27685.41872484258</v>
      </c>
      <c r="I12" s="100" t="s">
        <v>18</v>
      </c>
      <c r="J12" s="94"/>
    </row>
    <row r="13" spans="2:10" ht="15">
      <c r="B13" s="80"/>
      <c r="C13" s="272" t="s">
        <v>51</v>
      </c>
      <c r="D13" s="300">
        <v>-10609</v>
      </c>
      <c r="E13" s="300">
        <v>-16033</v>
      </c>
      <c r="F13" s="300">
        <v>-6746</v>
      </c>
      <c r="G13" s="300">
        <v>-8502</v>
      </c>
      <c r="H13" s="356">
        <v>-2926.9</v>
      </c>
      <c r="I13" s="100"/>
      <c r="J13" s="94"/>
    </row>
    <row r="14" spans="2:10" ht="15">
      <c r="B14" s="80"/>
      <c r="C14" s="272" t="s">
        <v>52</v>
      </c>
      <c r="D14" s="300">
        <v>25067</v>
      </c>
      <c r="E14" s="300">
        <v>22282</v>
      </c>
      <c r="F14" s="300">
        <v>39856</v>
      </c>
      <c r="G14" s="300">
        <v>8717</v>
      </c>
      <c r="H14" s="356">
        <v>516819.54</v>
      </c>
      <c r="I14" s="100"/>
      <c r="J14" s="94"/>
    </row>
    <row r="15" spans="2:10" ht="15">
      <c r="B15" s="80"/>
      <c r="C15" s="272" t="s">
        <v>53</v>
      </c>
      <c r="D15" s="300">
        <v>-7921</v>
      </c>
      <c r="E15" s="300">
        <v>-30740</v>
      </c>
      <c r="F15" s="300">
        <v>-16270</v>
      </c>
      <c r="G15" s="300">
        <v>-1930</v>
      </c>
      <c r="H15" s="356">
        <v>0</v>
      </c>
      <c r="I15" s="270"/>
      <c r="J15" s="94"/>
    </row>
    <row r="16" spans="2:10" ht="15">
      <c r="B16" s="80"/>
      <c r="C16" s="272" t="s">
        <v>54</v>
      </c>
      <c r="D16" s="300">
        <v>37560</v>
      </c>
      <c r="E16" s="300">
        <v>-1446</v>
      </c>
      <c r="F16" s="300">
        <v>-43397</v>
      </c>
      <c r="G16" s="300">
        <v>-4896</v>
      </c>
      <c r="H16" s="356">
        <v>0</v>
      </c>
      <c r="I16" s="100"/>
      <c r="J16" s="94"/>
    </row>
    <row r="17" spans="2:10" ht="15">
      <c r="B17" s="80"/>
      <c r="C17" s="272" t="s">
        <v>172</v>
      </c>
      <c r="D17" s="300" t="s">
        <v>244</v>
      </c>
      <c r="E17" s="300" t="s">
        <v>244</v>
      </c>
      <c r="F17" s="300" t="s">
        <v>244</v>
      </c>
      <c r="G17" s="300" t="s">
        <v>244</v>
      </c>
      <c r="H17" s="356" t="s">
        <v>244</v>
      </c>
      <c r="I17" s="354"/>
      <c r="J17" s="94"/>
    </row>
    <row r="18" spans="2:10" ht="25.5">
      <c r="B18" s="80"/>
      <c r="C18" s="101" t="s">
        <v>55</v>
      </c>
      <c r="D18" s="301">
        <v>4252</v>
      </c>
      <c r="E18" s="301">
        <v>-226</v>
      </c>
      <c r="F18" s="301">
        <v>-2432</v>
      </c>
      <c r="G18" s="301">
        <v>-1587</v>
      </c>
      <c r="H18" s="305">
        <v>0</v>
      </c>
      <c r="I18" s="387" t="s">
        <v>86</v>
      </c>
      <c r="J18" s="94"/>
    </row>
    <row r="19" spans="2:10" ht="15">
      <c r="B19" s="80"/>
      <c r="C19" s="101" t="s">
        <v>56</v>
      </c>
      <c r="D19" s="301">
        <v>-1403</v>
      </c>
      <c r="E19" s="301">
        <v>-5446</v>
      </c>
      <c r="F19" s="301">
        <v>-39847</v>
      </c>
      <c r="G19" s="301">
        <v>-2660</v>
      </c>
      <c r="H19" s="301">
        <v>0</v>
      </c>
      <c r="I19" s="361" t="s">
        <v>230</v>
      </c>
      <c r="J19" s="94"/>
    </row>
    <row r="20" spans="2:10" ht="15">
      <c r="B20" s="80"/>
      <c r="C20" s="101"/>
      <c r="D20" s="282"/>
      <c r="E20" s="282"/>
      <c r="F20" s="282"/>
      <c r="G20" s="282"/>
      <c r="H20" s="357"/>
      <c r="I20" s="388"/>
      <c r="J20" s="94"/>
    </row>
    <row r="21" spans="2:10" ht="15">
      <c r="B21" s="80"/>
      <c r="C21" s="99" t="s">
        <v>73</v>
      </c>
      <c r="D21" s="352" t="s">
        <v>5</v>
      </c>
      <c r="E21" s="352" t="s">
        <v>5</v>
      </c>
      <c r="F21" s="352" t="s">
        <v>5</v>
      </c>
      <c r="G21" s="352" t="s">
        <v>5</v>
      </c>
      <c r="H21" s="358" t="s">
        <v>5</v>
      </c>
      <c r="I21" s="385"/>
      <c r="J21" s="94"/>
    </row>
    <row r="22" spans="2:10" ht="15">
      <c r="B22" s="80"/>
      <c r="C22" s="101" t="s">
        <v>55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61"/>
      <c r="J22" s="94"/>
    </row>
    <row r="23" spans="2:10" ht="15">
      <c r="B23" s="80"/>
      <c r="C23" s="101" t="s">
        <v>56</v>
      </c>
      <c r="D23" s="301">
        <v>0</v>
      </c>
      <c r="E23" s="301">
        <v>0</v>
      </c>
      <c r="F23" s="301">
        <v>0</v>
      </c>
      <c r="G23" s="301">
        <v>0</v>
      </c>
      <c r="H23" s="305">
        <v>0</v>
      </c>
      <c r="I23" s="361"/>
      <c r="J23" s="94"/>
    </row>
    <row r="24" spans="2:10" ht="15">
      <c r="B24" s="80"/>
      <c r="C24" s="302"/>
      <c r="D24" s="303"/>
      <c r="E24" s="304"/>
      <c r="F24" s="304"/>
      <c r="G24" s="304"/>
      <c r="H24" s="359"/>
      <c r="I24" s="388"/>
      <c r="J24" s="94"/>
    </row>
    <row r="25" spans="2:10" ht="15">
      <c r="B25" s="80"/>
      <c r="C25" s="273" t="s">
        <v>58</v>
      </c>
      <c r="D25" s="300">
        <v>-60682</v>
      </c>
      <c r="E25" s="300">
        <v>40310</v>
      </c>
      <c r="F25" s="300">
        <v>-76937</v>
      </c>
      <c r="G25" s="300">
        <v>-5065</v>
      </c>
      <c r="H25" s="356">
        <v>-27994.756862464477</v>
      </c>
      <c r="I25" s="385"/>
      <c r="J25" s="94"/>
    </row>
    <row r="26" spans="2:10" ht="15">
      <c r="B26" s="80"/>
      <c r="C26" s="99"/>
      <c r="D26" s="281"/>
      <c r="E26" s="282"/>
      <c r="F26" s="282"/>
      <c r="G26" s="282"/>
      <c r="H26" s="294"/>
      <c r="I26" s="385"/>
      <c r="J26" s="94"/>
    </row>
    <row r="27" spans="2:10" ht="15">
      <c r="B27" s="80"/>
      <c r="C27" s="273" t="s">
        <v>59</v>
      </c>
      <c r="D27" s="300">
        <f>SUM(D28:D33)</f>
        <v>22602</v>
      </c>
      <c r="E27" s="300">
        <f>SUM(E28:E33)</f>
        <v>23205</v>
      </c>
      <c r="F27" s="300">
        <f>SUM(F28:F33)</f>
        <v>78293</v>
      </c>
      <c r="G27" s="300">
        <f>SUM(G28:G33)</f>
        <v>34349</v>
      </c>
      <c r="H27" s="356">
        <f>SUM(H28:H33)</f>
        <v>-21280.8</v>
      </c>
      <c r="I27" s="385"/>
      <c r="J27" s="94"/>
    </row>
    <row r="28" spans="2:10" ht="15">
      <c r="B28" s="80"/>
      <c r="C28" s="101" t="s">
        <v>55</v>
      </c>
      <c r="D28" s="301">
        <v>-3420</v>
      </c>
      <c r="E28" s="301">
        <v>-6067</v>
      </c>
      <c r="F28" s="301">
        <v>8361</v>
      </c>
      <c r="G28" s="301">
        <v>7119</v>
      </c>
      <c r="H28" s="301">
        <v>6000</v>
      </c>
      <c r="I28" s="361" t="s">
        <v>77</v>
      </c>
      <c r="J28" s="94"/>
    </row>
    <row r="29" spans="2:10" ht="15">
      <c r="B29" s="80"/>
      <c r="C29" s="101" t="s">
        <v>56</v>
      </c>
      <c r="D29" s="301">
        <v>714</v>
      </c>
      <c r="E29" s="301">
        <v>-14192</v>
      </c>
      <c r="F29" s="301">
        <v>61027</v>
      </c>
      <c r="G29" s="301">
        <v>-9403</v>
      </c>
      <c r="H29" s="301">
        <v>-4100</v>
      </c>
      <c r="I29" s="361" t="s">
        <v>87</v>
      </c>
      <c r="J29" s="94"/>
    </row>
    <row r="30" spans="2:10" ht="15">
      <c r="B30" s="80"/>
      <c r="C30" s="101" t="s">
        <v>57</v>
      </c>
      <c r="D30" s="301">
        <v>0</v>
      </c>
      <c r="E30" s="301">
        <v>0</v>
      </c>
      <c r="F30" s="301">
        <v>-21814</v>
      </c>
      <c r="G30" s="301">
        <v>21814</v>
      </c>
      <c r="H30" s="301">
        <v>0</v>
      </c>
      <c r="I30" s="361" t="s">
        <v>225</v>
      </c>
      <c r="J30" s="94"/>
    </row>
    <row r="31" spans="2:10" ht="15">
      <c r="B31" s="80"/>
      <c r="C31" s="101" t="s">
        <v>61</v>
      </c>
      <c r="D31" s="301">
        <v>-10200</v>
      </c>
      <c r="E31" s="301">
        <v>32893</v>
      </c>
      <c r="F31" s="301">
        <v>12800</v>
      </c>
      <c r="G31" s="301">
        <v>12800</v>
      </c>
      <c r="H31" s="301">
        <v>730</v>
      </c>
      <c r="I31" s="361" t="s">
        <v>234</v>
      </c>
      <c r="J31" s="94"/>
    </row>
    <row r="32" spans="2:10" ht="15">
      <c r="B32" s="80"/>
      <c r="C32" s="101" t="s">
        <v>62</v>
      </c>
      <c r="D32" s="301">
        <v>-2278</v>
      </c>
      <c r="E32" s="301">
        <v>6961</v>
      </c>
      <c r="F32" s="301">
        <v>-2654</v>
      </c>
      <c r="G32" s="301">
        <v>-35789</v>
      </c>
      <c r="H32" s="301">
        <v>-24600</v>
      </c>
      <c r="I32" s="361" t="s">
        <v>236</v>
      </c>
      <c r="J32" s="94"/>
    </row>
    <row r="33" spans="2:10" ht="15">
      <c r="B33" s="80"/>
      <c r="C33" s="101" t="s">
        <v>162</v>
      </c>
      <c r="D33" s="301">
        <v>37786</v>
      </c>
      <c r="E33" s="301">
        <v>3610</v>
      </c>
      <c r="F33" s="301">
        <v>20573</v>
      </c>
      <c r="G33" s="301">
        <v>37808</v>
      </c>
      <c r="H33" s="301">
        <v>689.2</v>
      </c>
      <c r="I33" s="361" t="s">
        <v>88</v>
      </c>
      <c r="J33" s="94"/>
    </row>
    <row r="34" spans="2:10" ht="15">
      <c r="B34" s="80"/>
      <c r="C34" s="273" t="s">
        <v>60</v>
      </c>
      <c r="D34" s="300">
        <v>137386</v>
      </c>
      <c r="E34" s="300">
        <v>-1855</v>
      </c>
      <c r="F34" s="300">
        <v>-71407</v>
      </c>
      <c r="G34" s="300">
        <v>-32751</v>
      </c>
      <c r="H34" s="356">
        <v>-49100</v>
      </c>
      <c r="I34" s="385"/>
      <c r="J34" s="94"/>
    </row>
    <row r="35" spans="2:10" ht="15">
      <c r="B35" s="80"/>
      <c r="C35" s="101" t="s">
        <v>55</v>
      </c>
      <c r="D35" s="301">
        <v>50183</v>
      </c>
      <c r="E35" s="301">
        <v>9099</v>
      </c>
      <c r="F35" s="301">
        <v>-56090</v>
      </c>
      <c r="G35" s="301">
        <v>-26823</v>
      </c>
      <c r="H35" s="301">
        <v>-4000</v>
      </c>
      <c r="I35" s="361" t="s">
        <v>78</v>
      </c>
      <c r="J35" s="94"/>
    </row>
    <row r="36" spans="2:10" ht="15">
      <c r="B36" s="80"/>
      <c r="C36" s="101" t="s">
        <v>56</v>
      </c>
      <c r="D36" s="301">
        <v>8260</v>
      </c>
      <c r="E36" s="301">
        <v>740</v>
      </c>
      <c r="F36" s="301">
        <v>966</v>
      </c>
      <c r="G36" s="301">
        <v>5097</v>
      </c>
      <c r="H36" s="301">
        <v>0</v>
      </c>
      <c r="I36" s="361" t="s">
        <v>79</v>
      </c>
      <c r="J36" s="94"/>
    </row>
    <row r="37" spans="2:10" ht="15">
      <c r="B37" s="80"/>
      <c r="C37" s="101" t="s">
        <v>57</v>
      </c>
      <c r="D37" s="301">
        <v>32402</v>
      </c>
      <c r="E37" s="301">
        <v>-18546</v>
      </c>
      <c r="F37" s="301">
        <v>-47137</v>
      </c>
      <c r="G37" s="301">
        <v>-6348</v>
      </c>
      <c r="H37" s="301">
        <v>0</v>
      </c>
      <c r="I37" s="361" t="s">
        <v>89</v>
      </c>
      <c r="J37" s="94"/>
    </row>
    <row r="38" spans="2:10" ht="15">
      <c r="B38" s="80"/>
      <c r="C38" s="101" t="s">
        <v>61</v>
      </c>
      <c r="D38" s="301">
        <v>22309</v>
      </c>
      <c r="E38" s="301">
        <v>14677</v>
      </c>
      <c r="F38" s="301">
        <v>48165</v>
      </c>
      <c r="G38" s="301">
        <v>3013</v>
      </c>
      <c r="H38" s="301">
        <v>-43000</v>
      </c>
      <c r="I38" s="361" t="s">
        <v>90</v>
      </c>
      <c r="J38" s="94"/>
    </row>
    <row r="39" spans="2:10" ht="15">
      <c r="B39" s="80"/>
      <c r="C39" s="101" t="s">
        <v>62</v>
      </c>
      <c r="D39" s="301">
        <v>14731</v>
      </c>
      <c r="E39" s="301">
        <v>-11447</v>
      </c>
      <c r="F39" s="301">
        <v>-13290</v>
      </c>
      <c r="G39" s="301">
        <v>133</v>
      </c>
      <c r="H39" s="301">
        <v>-2000</v>
      </c>
      <c r="I39" s="361" t="s">
        <v>91</v>
      </c>
      <c r="J39" s="94"/>
    </row>
    <row r="40" spans="2:10" ht="15">
      <c r="B40" s="80"/>
      <c r="C40" s="99"/>
      <c r="D40" s="288"/>
      <c r="E40" s="288"/>
      <c r="F40" s="288"/>
      <c r="G40" s="288"/>
      <c r="H40" s="283"/>
      <c r="I40" s="385"/>
      <c r="J40" s="94"/>
    </row>
    <row r="41" spans="2:10" ht="30">
      <c r="B41" s="80"/>
      <c r="C41" s="274" t="s">
        <v>63</v>
      </c>
      <c r="D41" s="352" t="s">
        <v>5</v>
      </c>
      <c r="E41" s="352" t="s">
        <v>5</v>
      </c>
      <c r="F41" s="352" t="s">
        <v>5</v>
      </c>
      <c r="G41" s="352" t="s">
        <v>5</v>
      </c>
      <c r="H41" s="352" t="s">
        <v>5</v>
      </c>
      <c r="I41" s="385"/>
      <c r="J41" s="94"/>
    </row>
    <row r="42" spans="2:10" ht="15">
      <c r="B42" s="80"/>
      <c r="C42" s="273" t="s">
        <v>64</v>
      </c>
      <c r="D42" s="352">
        <f>SUM(D43:D46)</f>
        <v>-48261</v>
      </c>
      <c r="E42" s="352">
        <f>SUM(E43:E46)</f>
        <v>43</v>
      </c>
      <c r="F42" s="352">
        <f>SUM(F43:F46)</f>
        <v>-44474</v>
      </c>
      <c r="G42" s="352">
        <f>SUM(G43:G46)</f>
        <v>72260</v>
      </c>
      <c r="H42" s="352">
        <f>SUM(H43:H46)</f>
        <v>2269590.8076106985</v>
      </c>
      <c r="I42" s="385"/>
      <c r="J42" s="94"/>
    </row>
    <row r="43" spans="2:10" ht="15">
      <c r="B43" s="80"/>
      <c r="C43" s="101" t="s">
        <v>55</v>
      </c>
      <c r="D43" s="301">
        <v>65970</v>
      </c>
      <c r="E43" s="301">
        <v>31954</v>
      </c>
      <c r="F43" s="301">
        <v>-24143</v>
      </c>
      <c r="G43" s="301">
        <v>64479</v>
      </c>
      <c r="H43" s="301">
        <v>54276.90000000008</v>
      </c>
      <c r="I43" s="361" t="s">
        <v>92</v>
      </c>
      <c r="J43" s="94"/>
    </row>
    <row r="44" spans="2:10" ht="15">
      <c r="B44" s="80"/>
      <c r="C44" s="101" t="s">
        <v>56</v>
      </c>
      <c r="D44" s="301">
        <v>0</v>
      </c>
      <c r="E44" s="301">
        <v>0</v>
      </c>
      <c r="F44" s="301">
        <v>0</v>
      </c>
      <c r="G44" s="301">
        <v>0</v>
      </c>
      <c r="H44" s="301">
        <v>2201074.1</v>
      </c>
      <c r="I44" s="361" t="s">
        <v>240</v>
      </c>
      <c r="J44" s="94"/>
    </row>
    <row r="45" spans="2:10" ht="15">
      <c r="B45" s="80"/>
      <c r="C45" s="101" t="s">
        <v>57</v>
      </c>
      <c r="D45" s="301">
        <v>-120029</v>
      </c>
      <c r="E45" s="301">
        <v>-24475</v>
      </c>
      <c r="F45" s="301">
        <v>-22581</v>
      </c>
      <c r="G45" s="301">
        <v>4266</v>
      </c>
      <c r="H45" s="301">
        <v>14239.807610698637</v>
      </c>
      <c r="I45" s="361" t="s">
        <v>241</v>
      </c>
      <c r="J45" s="94"/>
    </row>
    <row r="46" spans="2:10" ht="15">
      <c r="B46" s="80"/>
      <c r="C46" s="101" t="s">
        <v>61</v>
      </c>
      <c r="D46" s="301">
        <v>5798</v>
      </c>
      <c r="E46" s="301">
        <v>-7436</v>
      </c>
      <c r="F46" s="301">
        <v>2250</v>
      </c>
      <c r="G46" s="301">
        <v>3515</v>
      </c>
      <c r="H46" s="301">
        <v>2.9103830456733704E-11</v>
      </c>
      <c r="I46" s="361" t="s">
        <v>242</v>
      </c>
      <c r="J46" s="94"/>
    </row>
    <row r="47" spans="2:10" ht="15">
      <c r="B47" s="62"/>
      <c r="C47" s="101"/>
      <c r="D47" s="281"/>
      <c r="E47" s="282"/>
      <c r="F47" s="282"/>
      <c r="G47" s="282"/>
      <c r="H47" s="283"/>
      <c r="I47" s="385"/>
      <c r="J47" s="94"/>
    </row>
    <row r="48" spans="2:10" ht="15">
      <c r="B48" s="80"/>
      <c r="C48" s="273" t="s">
        <v>65</v>
      </c>
      <c r="D48" s="300">
        <f>SUM(D49:D57)</f>
        <v>-138639</v>
      </c>
      <c r="E48" s="300">
        <f>SUM(E49:E57)</f>
        <v>-109335</v>
      </c>
      <c r="F48" s="300">
        <f>SUM(F49:F57)</f>
        <v>-98332</v>
      </c>
      <c r="G48" s="300">
        <f>SUM(G49:G58)</f>
        <v>-161159</v>
      </c>
      <c r="H48" s="356">
        <f>SUM(H49:H59)</f>
        <v>-130897.9</v>
      </c>
      <c r="I48" s="385"/>
      <c r="J48" s="94"/>
    </row>
    <row r="49" spans="2:10" ht="15">
      <c r="B49" s="80"/>
      <c r="C49" s="260" t="s">
        <v>55</v>
      </c>
      <c r="D49" s="301">
        <v>-130793</v>
      </c>
      <c r="E49" s="301">
        <v>0</v>
      </c>
      <c r="F49" s="301">
        <v>-67360</v>
      </c>
      <c r="G49" s="301">
        <v>-156697</v>
      </c>
      <c r="H49" s="301">
        <v>-95356.2</v>
      </c>
      <c r="I49" s="361" t="s">
        <v>93</v>
      </c>
      <c r="J49" s="94"/>
    </row>
    <row r="50" spans="2:10" ht="25.5">
      <c r="B50" s="80"/>
      <c r="C50" s="101" t="s">
        <v>56</v>
      </c>
      <c r="D50" s="301">
        <v>67790</v>
      </c>
      <c r="E50" s="301">
        <v>0</v>
      </c>
      <c r="F50" s="301">
        <v>0</v>
      </c>
      <c r="G50" s="301">
        <v>0</v>
      </c>
      <c r="H50" s="301">
        <v>0</v>
      </c>
      <c r="I50" s="362" t="s">
        <v>94</v>
      </c>
      <c r="J50" s="94"/>
    </row>
    <row r="51" spans="2:10" s="259" customFormat="1" ht="15">
      <c r="B51" s="257"/>
      <c r="C51" s="101" t="s">
        <v>57</v>
      </c>
      <c r="D51" s="301">
        <v>-74023</v>
      </c>
      <c r="E51" s="301">
        <v>-6835</v>
      </c>
      <c r="F51" s="301">
        <v>-5128</v>
      </c>
      <c r="G51" s="301">
        <v>-2518</v>
      </c>
      <c r="H51" s="301">
        <v>-2200</v>
      </c>
      <c r="I51" s="361" t="s">
        <v>95</v>
      </c>
      <c r="J51" s="258"/>
    </row>
    <row r="52" spans="2:10" ht="15">
      <c r="B52" s="80"/>
      <c r="C52" s="101" t="s">
        <v>61</v>
      </c>
      <c r="D52" s="301">
        <v>-1613</v>
      </c>
      <c r="E52" s="301">
        <v>0</v>
      </c>
      <c r="F52" s="301">
        <v>0</v>
      </c>
      <c r="G52" s="301">
        <v>0</v>
      </c>
      <c r="H52" s="301">
        <v>0</v>
      </c>
      <c r="I52" s="361" t="s">
        <v>96</v>
      </c>
      <c r="J52" s="94"/>
    </row>
    <row r="53" spans="2:10" ht="25.5">
      <c r="B53" s="80"/>
      <c r="C53" s="101" t="s">
        <v>62</v>
      </c>
      <c r="D53" s="301">
        <v>0</v>
      </c>
      <c r="E53" s="301">
        <v>-102500</v>
      </c>
      <c r="F53" s="301">
        <v>0</v>
      </c>
      <c r="G53" s="301">
        <v>0</v>
      </c>
      <c r="H53" s="301">
        <v>0</v>
      </c>
      <c r="I53" s="362" t="s">
        <v>159</v>
      </c>
      <c r="J53" s="94"/>
    </row>
    <row r="54" spans="2:10" ht="15" customHeight="1">
      <c r="B54" s="80"/>
      <c r="C54" s="101" t="s">
        <v>162</v>
      </c>
      <c r="D54" s="301">
        <v>0</v>
      </c>
      <c r="E54" s="301">
        <v>0</v>
      </c>
      <c r="F54" s="301">
        <v>-4118</v>
      </c>
      <c r="G54" s="301">
        <v>0</v>
      </c>
      <c r="H54" s="301">
        <v>0</v>
      </c>
      <c r="I54" s="361" t="s">
        <v>232</v>
      </c>
      <c r="J54" s="94"/>
    </row>
    <row r="55" spans="2:10" ht="15">
      <c r="B55" s="80"/>
      <c r="C55" s="101" t="s">
        <v>163</v>
      </c>
      <c r="D55" s="301">
        <v>0</v>
      </c>
      <c r="E55" s="301">
        <v>0</v>
      </c>
      <c r="F55" s="301">
        <v>-18800</v>
      </c>
      <c r="G55" s="301">
        <v>18800</v>
      </c>
      <c r="H55" s="301">
        <v>0</v>
      </c>
      <c r="I55" s="361" t="s">
        <v>226</v>
      </c>
      <c r="J55" s="94"/>
    </row>
    <row r="56" spans="2:10" ht="15">
      <c r="B56" s="80"/>
      <c r="C56" s="101" t="s">
        <v>164</v>
      </c>
      <c r="D56" s="301">
        <v>0</v>
      </c>
      <c r="E56" s="301">
        <v>0</v>
      </c>
      <c r="F56" s="301">
        <v>-2926</v>
      </c>
      <c r="G56" s="301">
        <v>0</v>
      </c>
      <c r="H56" s="301">
        <v>0</v>
      </c>
      <c r="I56" s="362" t="s">
        <v>227</v>
      </c>
      <c r="J56" s="94"/>
    </row>
    <row r="57" spans="2:10" ht="15">
      <c r="B57" s="80"/>
      <c r="C57" s="101" t="s">
        <v>237</v>
      </c>
      <c r="D57" s="301">
        <v>0</v>
      </c>
      <c r="E57" s="301">
        <v>0</v>
      </c>
      <c r="F57" s="301">
        <v>0</v>
      </c>
      <c r="G57" s="301">
        <v>-7332</v>
      </c>
      <c r="H57" s="301">
        <v>0</v>
      </c>
      <c r="I57" s="361" t="s">
        <v>229</v>
      </c>
      <c r="J57" s="94"/>
    </row>
    <row r="58" spans="2:10" ht="15">
      <c r="B58" s="80"/>
      <c r="C58" s="101" t="s">
        <v>238</v>
      </c>
      <c r="D58" s="301">
        <v>0</v>
      </c>
      <c r="E58" s="301">
        <v>0</v>
      </c>
      <c r="F58" s="301">
        <v>0</v>
      </c>
      <c r="G58" s="301">
        <v>-13412</v>
      </c>
      <c r="H58" s="301">
        <v>-4200</v>
      </c>
      <c r="I58" s="361" t="s">
        <v>228</v>
      </c>
      <c r="J58" s="94"/>
    </row>
    <row r="59" spans="2:10" ht="15">
      <c r="B59" s="80"/>
      <c r="C59" s="101" t="s">
        <v>239</v>
      </c>
      <c r="D59" s="301">
        <v>0</v>
      </c>
      <c r="E59" s="301">
        <v>0</v>
      </c>
      <c r="F59" s="301">
        <v>0</v>
      </c>
      <c r="G59" s="301">
        <v>0</v>
      </c>
      <c r="H59" s="301">
        <v>-29141.7</v>
      </c>
      <c r="I59" s="361" t="s">
        <v>235</v>
      </c>
      <c r="J59" s="94"/>
    </row>
    <row r="60" spans="2:10" ht="15.75" thickBot="1">
      <c r="B60" s="80"/>
      <c r="C60" s="99"/>
      <c r="D60" s="286"/>
      <c r="E60" s="287"/>
      <c r="F60" s="287"/>
      <c r="G60" s="287"/>
      <c r="H60" s="290"/>
      <c r="I60" s="100"/>
      <c r="J60" s="94"/>
    </row>
    <row r="61" spans="2:10" ht="17.25" thickBot="1" thickTop="1">
      <c r="B61" s="80"/>
      <c r="C61" s="173" t="s">
        <v>66</v>
      </c>
      <c r="D61" s="306">
        <f>+D48+D42+D34+D27+D25+D8+D11</f>
        <v>-1422512</v>
      </c>
      <c r="E61" s="306">
        <f>+E48+E42+E34+E27+E25+E8+E11</f>
        <v>-923789</v>
      </c>
      <c r="F61" s="306">
        <f>+F48+F42+F34+F27+F25+F8+F11</f>
        <v>-962328</v>
      </c>
      <c r="G61" s="306">
        <f>+G48+G42+G34+G27+G25+G8+G11</f>
        <v>-934427</v>
      </c>
      <c r="H61" s="360">
        <f>+H48+H42+H34+H27+H25+H8+H11</f>
        <v>1130395.8094730764</v>
      </c>
      <c r="I61" s="106"/>
      <c r="J61" s="91"/>
    </row>
    <row r="62" spans="2:10" ht="16.5" thickTop="1">
      <c r="B62" s="80"/>
      <c r="C62" s="174" t="s">
        <v>67</v>
      </c>
      <c r="D62" s="1"/>
      <c r="E62" s="1"/>
      <c r="F62" s="1"/>
      <c r="G62" s="71"/>
      <c r="H62" s="1"/>
      <c r="I62" s="1"/>
      <c r="J62" s="94"/>
    </row>
    <row r="63" spans="2:10" ht="1.5" customHeight="1">
      <c r="B63" s="80"/>
      <c r="C63" s="107"/>
      <c r="D63" s="1"/>
      <c r="E63" s="1"/>
      <c r="F63" s="1"/>
      <c r="G63" s="1"/>
      <c r="H63" s="1"/>
      <c r="I63" s="1"/>
      <c r="J63" s="94"/>
    </row>
    <row r="64" spans="2:10" ht="15.75">
      <c r="B64" s="80"/>
      <c r="C64" s="63" t="s">
        <v>157</v>
      </c>
      <c r="D64" s="1"/>
      <c r="E64" s="1"/>
      <c r="F64" s="1"/>
      <c r="G64" s="1"/>
      <c r="H64" s="1"/>
      <c r="I64" s="1"/>
      <c r="J64" s="94"/>
    </row>
    <row r="65" spans="2:10" ht="15.75">
      <c r="B65" s="80"/>
      <c r="C65" s="108" t="s">
        <v>68</v>
      </c>
      <c r="D65" s="1"/>
      <c r="E65" s="1"/>
      <c r="F65" s="1"/>
      <c r="G65" s="1"/>
      <c r="H65" s="1"/>
      <c r="I65" s="1"/>
      <c r="J65" s="94"/>
    </row>
    <row r="66" spans="2:10" ht="3.75" customHeight="1" thickBot="1">
      <c r="B66" s="109"/>
      <c r="C66" s="110"/>
      <c r="D66" s="111"/>
      <c r="E66" s="111"/>
      <c r="F66" s="111"/>
      <c r="G66" s="111"/>
      <c r="H66" s="111"/>
      <c r="I66" s="111"/>
      <c r="J66" s="112"/>
    </row>
    <row r="67" spans="2:10" ht="15.75" thickTop="1">
      <c r="B67" s="72"/>
      <c r="C67" s="113"/>
      <c r="D67" s="2"/>
      <c r="E67" s="2"/>
      <c r="F67" s="2"/>
      <c r="G67" s="2"/>
      <c r="H67" s="2"/>
      <c r="I67" s="2"/>
      <c r="J67" s="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153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314">
        <v>2011</v>
      </c>
      <c r="I5" s="117"/>
      <c r="J5" s="84"/>
    </row>
    <row r="6" spans="2:10" ht="15.75">
      <c r="B6" s="12"/>
      <c r="C6" s="384" t="str">
        <f>Fedőlap!$E$13</f>
        <v>Dátum: 2011.09.30.</v>
      </c>
      <c r="D6" s="366"/>
      <c r="E6" s="366"/>
      <c r="F6" s="366"/>
      <c r="G6" s="366"/>
      <c r="H6" s="367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15"/>
      <c r="I7" s="31"/>
      <c r="J7" s="84"/>
    </row>
    <row r="8" spans="2:10" ht="17.25" thickBot="1" thickTop="1">
      <c r="B8" s="12"/>
      <c r="C8" s="175" t="s">
        <v>69</v>
      </c>
      <c r="D8" s="120" t="s">
        <v>5</v>
      </c>
      <c r="E8" s="120" t="s">
        <v>5</v>
      </c>
      <c r="F8" s="120" t="s">
        <v>5</v>
      </c>
      <c r="G8" s="120" t="s">
        <v>5</v>
      </c>
      <c r="H8" s="409" t="s">
        <v>5</v>
      </c>
      <c r="I8" s="121"/>
      <c r="J8" s="91"/>
    </row>
    <row r="9" spans="2:10" ht="15.75" thickTop="1">
      <c r="B9" s="12"/>
      <c r="C9" s="313" t="s">
        <v>170</v>
      </c>
      <c r="D9" s="312" t="s">
        <v>5</v>
      </c>
      <c r="E9" s="312" t="s">
        <v>5</v>
      </c>
      <c r="F9" s="312" t="s">
        <v>5</v>
      </c>
      <c r="G9" s="312" t="s">
        <v>5</v>
      </c>
      <c r="H9" s="410" t="s">
        <v>5</v>
      </c>
      <c r="I9" s="278"/>
      <c r="J9" s="94"/>
    </row>
    <row r="10" spans="2:10" ht="15.75">
      <c r="B10" s="12"/>
      <c r="C10" s="92"/>
      <c r="D10" s="95"/>
      <c r="E10" s="96"/>
      <c r="F10" s="96"/>
      <c r="G10" s="96"/>
      <c r="H10" s="31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405" t="s">
        <v>5</v>
      </c>
      <c r="I11" s="100"/>
      <c r="J11" s="94"/>
    </row>
    <row r="12" spans="2:10" ht="15">
      <c r="B12" s="12"/>
      <c r="C12" s="99" t="s">
        <v>70</v>
      </c>
      <c r="D12" s="105" t="s">
        <v>5</v>
      </c>
      <c r="E12" s="105" t="s">
        <v>5</v>
      </c>
      <c r="F12" s="105" t="s">
        <v>5</v>
      </c>
      <c r="G12" s="105" t="s">
        <v>5</v>
      </c>
      <c r="H12" s="405" t="s">
        <v>5</v>
      </c>
      <c r="I12" s="100"/>
      <c r="J12" s="94"/>
    </row>
    <row r="13" spans="2:10" ht="15">
      <c r="B13" s="12"/>
      <c r="C13" s="99" t="s">
        <v>71</v>
      </c>
      <c r="D13" s="105" t="s">
        <v>5</v>
      </c>
      <c r="E13" s="105" t="s">
        <v>5</v>
      </c>
      <c r="F13" s="105" t="s">
        <v>5</v>
      </c>
      <c r="G13" s="105" t="s">
        <v>5</v>
      </c>
      <c r="H13" s="405" t="s">
        <v>5</v>
      </c>
      <c r="I13" s="100"/>
      <c r="J13" s="94"/>
    </row>
    <row r="14" spans="2:10" ht="15">
      <c r="B14" s="12"/>
      <c r="C14" s="99" t="s">
        <v>72</v>
      </c>
      <c r="D14" s="105" t="s">
        <v>5</v>
      </c>
      <c r="E14" s="105" t="s">
        <v>5</v>
      </c>
      <c r="F14" s="105" t="s">
        <v>5</v>
      </c>
      <c r="G14" s="105" t="s">
        <v>5</v>
      </c>
      <c r="H14" s="405" t="s">
        <v>5</v>
      </c>
      <c r="I14" s="100"/>
      <c r="J14" s="94"/>
    </row>
    <row r="15" spans="2:10" ht="15">
      <c r="B15" s="12"/>
      <c r="C15" s="272" t="s">
        <v>172</v>
      </c>
      <c r="D15" s="105"/>
      <c r="E15" s="105"/>
      <c r="F15" s="105"/>
      <c r="G15" s="105"/>
      <c r="H15" s="405"/>
      <c r="I15" s="100"/>
      <c r="J15" s="94"/>
    </row>
    <row r="16" spans="2:10" ht="15">
      <c r="B16" s="12"/>
      <c r="C16" s="101" t="s">
        <v>55</v>
      </c>
      <c r="D16" s="301"/>
      <c r="E16" s="301"/>
      <c r="F16" s="301"/>
      <c r="G16" s="301"/>
      <c r="H16" s="405"/>
      <c r="I16" s="353"/>
      <c r="J16" s="94"/>
    </row>
    <row r="17" spans="2:10" ht="15">
      <c r="B17" s="12"/>
      <c r="C17" s="101" t="s">
        <v>56</v>
      </c>
      <c r="D17" s="301"/>
      <c r="E17" s="301"/>
      <c r="F17" s="301"/>
      <c r="G17" s="301"/>
      <c r="H17" s="405"/>
      <c r="I17" s="353"/>
      <c r="J17" s="94"/>
    </row>
    <row r="18" spans="2:10" ht="15">
      <c r="B18" s="12"/>
      <c r="C18" s="123"/>
      <c r="D18" s="102"/>
      <c r="E18" s="103"/>
      <c r="F18" s="103"/>
      <c r="G18" s="103"/>
      <c r="H18" s="406"/>
      <c r="I18" s="100"/>
      <c r="J18" s="94"/>
    </row>
    <row r="19" spans="2:10" ht="15">
      <c r="B19" s="12"/>
      <c r="C19" s="99" t="s">
        <v>73</v>
      </c>
      <c r="D19" s="124" t="s">
        <v>5</v>
      </c>
      <c r="E19" s="124" t="s">
        <v>5</v>
      </c>
      <c r="F19" s="124" t="s">
        <v>5</v>
      </c>
      <c r="G19" s="124" t="s">
        <v>5</v>
      </c>
      <c r="H19" s="405" t="s">
        <v>5</v>
      </c>
      <c r="I19" s="100"/>
      <c r="J19" s="94"/>
    </row>
    <row r="20" spans="2:10" ht="15">
      <c r="B20" s="12"/>
      <c r="C20" s="101" t="s">
        <v>55</v>
      </c>
      <c r="D20" s="301"/>
      <c r="E20" s="301"/>
      <c r="F20" s="301"/>
      <c r="G20" s="301"/>
      <c r="H20" s="405"/>
      <c r="I20" s="353"/>
      <c r="J20" s="94"/>
    </row>
    <row r="21" spans="2:10" ht="15">
      <c r="B21" s="12"/>
      <c r="C21" s="101" t="s">
        <v>56</v>
      </c>
      <c r="D21" s="301"/>
      <c r="E21" s="301"/>
      <c r="F21" s="301"/>
      <c r="G21" s="301"/>
      <c r="H21" s="405"/>
      <c r="I21" s="353"/>
      <c r="J21" s="94"/>
    </row>
    <row r="22" spans="2:10" ht="15">
      <c r="B22" s="12"/>
      <c r="C22" s="123"/>
      <c r="D22" s="102"/>
      <c r="E22" s="103"/>
      <c r="F22" s="103"/>
      <c r="G22" s="103"/>
      <c r="H22" s="406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405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406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405" t="s">
        <v>5</v>
      </c>
      <c r="I25" s="100"/>
      <c r="J25" s="94"/>
    </row>
    <row r="26" spans="2:10" ht="15">
      <c r="B26" s="122"/>
      <c r="C26" s="101" t="s">
        <v>55</v>
      </c>
      <c r="D26" s="301"/>
      <c r="E26" s="301"/>
      <c r="F26" s="301"/>
      <c r="G26" s="301"/>
      <c r="H26" s="405"/>
      <c r="I26" s="353"/>
      <c r="J26" s="94"/>
    </row>
    <row r="27" spans="2:10" ht="15">
      <c r="B27" s="122"/>
      <c r="C27" s="101" t="s">
        <v>56</v>
      </c>
      <c r="D27" s="301"/>
      <c r="E27" s="301"/>
      <c r="F27" s="301"/>
      <c r="G27" s="301"/>
      <c r="H27" s="405"/>
      <c r="I27" s="353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405" t="s">
        <v>5</v>
      </c>
      <c r="I28" s="100"/>
      <c r="J28" s="94"/>
    </row>
    <row r="29" spans="2:10" ht="15">
      <c r="B29" s="122"/>
      <c r="C29" s="101" t="s">
        <v>55</v>
      </c>
      <c r="D29" s="301"/>
      <c r="E29" s="301"/>
      <c r="F29" s="301"/>
      <c r="G29" s="301"/>
      <c r="H29" s="405"/>
      <c r="I29" s="353"/>
      <c r="J29" s="94"/>
    </row>
    <row r="30" spans="2:10" ht="15">
      <c r="B30" s="122"/>
      <c r="C30" s="101" t="s">
        <v>56</v>
      </c>
      <c r="D30" s="301"/>
      <c r="E30" s="301"/>
      <c r="F30" s="301"/>
      <c r="G30" s="301"/>
      <c r="H30" s="405"/>
      <c r="I30" s="353"/>
      <c r="J30" s="94"/>
    </row>
    <row r="31" spans="2:10" ht="15">
      <c r="B31" s="122"/>
      <c r="C31" s="99"/>
      <c r="D31" s="102"/>
      <c r="E31" s="103"/>
      <c r="F31" s="103"/>
      <c r="G31" s="103"/>
      <c r="H31" s="406"/>
      <c r="I31" s="100"/>
      <c r="J31" s="94"/>
    </row>
    <row r="32" spans="2:10" ht="30">
      <c r="B32" s="122"/>
      <c r="C32" s="274" t="s">
        <v>173</v>
      </c>
      <c r="D32" s="124" t="s">
        <v>5</v>
      </c>
      <c r="E32" s="124" t="s">
        <v>5</v>
      </c>
      <c r="F32" s="124" t="s">
        <v>5</v>
      </c>
      <c r="G32" s="124" t="s">
        <v>5</v>
      </c>
      <c r="H32" s="405" t="s">
        <v>5</v>
      </c>
      <c r="I32" s="100"/>
      <c r="J32" s="94"/>
    </row>
    <row r="33" spans="2:10" ht="30">
      <c r="B33" s="122"/>
      <c r="C33" s="274" t="s">
        <v>174</v>
      </c>
      <c r="D33" s="124" t="s">
        <v>5</v>
      </c>
      <c r="E33" s="124" t="s">
        <v>5</v>
      </c>
      <c r="F33" s="124" t="s">
        <v>5</v>
      </c>
      <c r="G33" s="124" t="s">
        <v>5</v>
      </c>
      <c r="H33" s="405" t="s">
        <v>5</v>
      </c>
      <c r="I33" s="100"/>
      <c r="J33" s="94"/>
    </row>
    <row r="34" spans="2:10" ht="15">
      <c r="B34" s="122"/>
      <c r="C34" s="101" t="s">
        <v>55</v>
      </c>
      <c r="D34" s="301"/>
      <c r="E34" s="301"/>
      <c r="F34" s="301"/>
      <c r="G34" s="301"/>
      <c r="H34" s="405"/>
      <c r="I34" s="353"/>
      <c r="J34" s="94"/>
    </row>
    <row r="35" spans="2:10" ht="15">
      <c r="B35" s="122"/>
      <c r="C35" s="101" t="s">
        <v>56</v>
      </c>
      <c r="D35" s="301"/>
      <c r="E35" s="301"/>
      <c r="F35" s="301"/>
      <c r="G35" s="301"/>
      <c r="H35" s="405"/>
      <c r="I35" s="353"/>
      <c r="J35" s="94"/>
    </row>
    <row r="36" spans="2:10" ht="15">
      <c r="B36" s="12"/>
      <c r="C36" s="99"/>
      <c r="D36" s="102"/>
      <c r="E36" s="103"/>
      <c r="F36" s="103"/>
      <c r="G36" s="103"/>
      <c r="H36" s="406"/>
      <c r="I36" s="100"/>
      <c r="J36" s="94"/>
    </row>
    <row r="37" spans="2:10" ht="15">
      <c r="B37" s="12"/>
      <c r="C37" s="172" t="s">
        <v>65</v>
      </c>
      <c r="D37" s="124" t="s">
        <v>5</v>
      </c>
      <c r="E37" s="124" t="s">
        <v>5</v>
      </c>
      <c r="F37" s="124" t="s">
        <v>5</v>
      </c>
      <c r="G37" s="124" t="s">
        <v>5</v>
      </c>
      <c r="H37" s="405" t="s">
        <v>5</v>
      </c>
      <c r="I37" s="100"/>
      <c r="J37" s="94"/>
    </row>
    <row r="38" spans="2:10" ht="15">
      <c r="B38" s="12"/>
      <c r="C38" s="101" t="s">
        <v>55</v>
      </c>
      <c r="D38" s="301"/>
      <c r="E38" s="301"/>
      <c r="F38" s="301"/>
      <c r="G38" s="301"/>
      <c r="H38" s="405"/>
      <c r="I38" s="353"/>
      <c r="J38" s="94"/>
    </row>
    <row r="39" spans="2:10" ht="15">
      <c r="B39" s="12"/>
      <c r="C39" s="101" t="s">
        <v>56</v>
      </c>
      <c r="D39" s="301"/>
      <c r="E39" s="301"/>
      <c r="F39" s="301"/>
      <c r="G39" s="301"/>
      <c r="H39" s="405"/>
      <c r="I39" s="353"/>
      <c r="J39" s="94"/>
    </row>
    <row r="40" spans="2:10" ht="15">
      <c r="B40" s="12"/>
      <c r="C40" s="101" t="s">
        <v>57</v>
      </c>
      <c r="D40" s="301"/>
      <c r="E40" s="301"/>
      <c r="F40" s="301"/>
      <c r="G40" s="301"/>
      <c r="H40" s="405"/>
      <c r="I40" s="353"/>
      <c r="J40" s="94"/>
    </row>
    <row r="41" spans="2:10" ht="15.75" thickBot="1">
      <c r="B41" s="12"/>
      <c r="C41" s="99"/>
      <c r="D41" s="95"/>
      <c r="E41" s="96"/>
      <c r="F41" s="96"/>
      <c r="G41" s="96"/>
      <c r="H41" s="407"/>
      <c r="I41" s="100"/>
      <c r="J41" s="94"/>
    </row>
    <row r="42" spans="2:10" ht="17.25" thickBot="1" thickTop="1">
      <c r="B42" s="12"/>
      <c r="C42" s="173" t="s">
        <v>74</v>
      </c>
      <c r="D42" s="345" t="s">
        <v>5</v>
      </c>
      <c r="E42" s="345" t="s">
        <v>5</v>
      </c>
      <c r="F42" s="345" t="s">
        <v>5</v>
      </c>
      <c r="G42" s="345" t="s">
        <v>5</v>
      </c>
      <c r="H42" s="408" t="s">
        <v>5</v>
      </c>
      <c r="I42" s="106"/>
      <c r="J42" s="91"/>
    </row>
    <row r="43" spans="2:10" ht="16.5" thickTop="1">
      <c r="B43" s="12"/>
      <c r="C43" s="174" t="s">
        <v>67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175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68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="75" zoomScaleNormal="75" zoomScaleSheetLayoutView="70" workbookViewId="0" topLeftCell="D13">
      <selection activeCell="H37" sqref="H37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152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17"/>
      <c r="J5" s="84"/>
    </row>
    <row r="6" spans="2:10" ht="15.75">
      <c r="B6" s="12"/>
      <c r="C6" s="384" t="str">
        <f>Fedőlap!$E$13</f>
        <v>Dátum: 2011.09.30.</v>
      </c>
      <c r="D6" s="366"/>
      <c r="E6" s="366"/>
      <c r="F6" s="366"/>
      <c r="G6" s="366"/>
      <c r="H6" s="366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76</v>
      </c>
      <c r="D8" s="298">
        <v>-53858</v>
      </c>
      <c r="E8" s="298">
        <v>15566</v>
      </c>
      <c r="F8" s="298">
        <v>-82537</v>
      </c>
      <c r="G8" s="298">
        <v>-231989</v>
      </c>
      <c r="H8" s="368">
        <v>-150000</v>
      </c>
      <c r="I8" s="121"/>
      <c r="J8" s="91"/>
    </row>
    <row r="9" spans="2:10" ht="16.5" thickTop="1">
      <c r="B9" s="12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64" t="s">
        <v>171</v>
      </c>
      <c r="I9" s="278"/>
      <c r="J9" s="94"/>
    </row>
    <row r="10" spans="2:10" ht="15.75">
      <c r="B10" s="12"/>
      <c r="C10" s="92"/>
      <c r="D10" s="281"/>
      <c r="E10" s="282"/>
      <c r="F10" s="282"/>
      <c r="G10" s="287"/>
      <c r="H10" s="289"/>
      <c r="I10" s="98"/>
      <c r="J10" s="94"/>
    </row>
    <row r="11" spans="2:10" ht="15">
      <c r="B11" s="122"/>
      <c r="C11" s="171" t="s">
        <v>49</v>
      </c>
      <c r="D11" s="299">
        <f>SUM(D12:D14)</f>
        <v>-25311</v>
      </c>
      <c r="E11" s="299">
        <f>SUM(E12:E14)</f>
        <v>-16580</v>
      </c>
      <c r="F11" s="299">
        <f>SUM(F12:F14)</f>
        <v>3176</v>
      </c>
      <c r="G11" s="299">
        <f>SUM(G12:G14)</f>
        <v>5613</v>
      </c>
      <c r="H11" s="370">
        <f>SUM(H12:H14)</f>
        <v>8300</v>
      </c>
      <c r="I11" s="100"/>
      <c r="J11" s="94"/>
    </row>
    <row r="12" spans="2:10" ht="15">
      <c r="B12" s="12"/>
      <c r="C12" s="99" t="s">
        <v>70</v>
      </c>
      <c r="D12" s="300">
        <v>-6547</v>
      </c>
      <c r="E12" s="300">
        <v>-7434</v>
      </c>
      <c r="F12" s="300">
        <v>-4609</v>
      </c>
      <c r="G12" s="300">
        <v>-1982</v>
      </c>
      <c r="H12" s="370">
        <v>1200</v>
      </c>
      <c r="I12" s="100"/>
      <c r="J12" s="94"/>
    </row>
    <row r="13" spans="2:10" ht="15">
      <c r="B13" s="12"/>
      <c r="C13" s="99" t="s">
        <v>71</v>
      </c>
      <c r="D13" s="300">
        <v>-18207</v>
      </c>
      <c r="E13" s="300">
        <v>-16270</v>
      </c>
      <c r="F13" s="300">
        <v>7212</v>
      </c>
      <c r="G13" s="300">
        <v>6468</v>
      </c>
      <c r="H13" s="370">
        <v>7100</v>
      </c>
      <c r="I13" s="100"/>
      <c r="J13" s="94"/>
    </row>
    <row r="14" spans="2:10" ht="15">
      <c r="B14" s="12"/>
      <c r="C14" s="99" t="s">
        <v>72</v>
      </c>
      <c r="D14" s="300">
        <v>-557</v>
      </c>
      <c r="E14" s="300">
        <v>7124</v>
      </c>
      <c r="F14" s="300">
        <v>573</v>
      </c>
      <c r="G14" s="300">
        <v>1127</v>
      </c>
      <c r="H14" s="370">
        <v>0</v>
      </c>
      <c r="I14" s="100"/>
      <c r="J14" s="94"/>
    </row>
    <row r="15" spans="2:10" ht="15">
      <c r="B15" s="12"/>
      <c r="C15" s="272" t="s">
        <v>172</v>
      </c>
      <c r="D15" s="300" t="s">
        <v>244</v>
      </c>
      <c r="E15" s="300" t="s">
        <v>244</v>
      </c>
      <c r="F15" s="300" t="s">
        <v>244</v>
      </c>
      <c r="G15" s="300" t="s">
        <v>244</v>
      </c>
      <c r="H15" s="370" t="s">
        <v>244</v>
      </c>
      <c r="I15" s="100"/>
      <c r="J15" s="94"/>
    </row>
    <row r="16" spans="2:10" ht="15">
      <c r="B16" s="12"/>
      <c r="C16" s="101" t="s">
        <v>55</v>
      </c>
      <c r="D16" s="301"/>
      <c r="E16" s="301"/>
      <c r="F16" s="301"/>
      <c r="G16" s="301"/>
      <c r="H16" s="370"/>
      <c r="I16" s="369"/>
      <c r="J16" s="94"/>
    </row>
    <row r="17" spans="2:10" ht="15">
      <c r="B17" s="12"/>
      <c r="C17" s="101" t="s">
        <v>56</v>
      </c>
      <c r="D17" s="307"/>
      <c r="E17" s="307"/>
      <c r="F17" s="307"/>
      <c r="G17" s="307"/>
      <c r="H17" s="328"/>
      <c r="I17" s="369"/>
      <c r="J17" s="94"/>
    </row>
    <row r="18" spans="2:10" ht="15">
      <c r="B18" s="12"/>
      <c r="C18" s="123"/>
      <c r="D18" s="286"/>
      <c r="E18" s="287"/>
      <c r="F18" s="287"/>
      <c r="G18" s="287"/>
      <c r="H18" s="290"/>
      <c r="I18" s="100"/>
      <c r="J18" s="94"/>
    </row>
    <row r="19" spans="2:10" ht="15">
      <c r="B19" s="12"/>
      <c r="C19" s="99" t="s">
        <v>73</v>
      </c>
      <c r="D19" s="280">
        <v>0</v>
      </c>
      <c r="E19" s="280">
        <v>0</v>
      </c>
      <c r="F19" s="280">
        <v>0</v>
      </c>
      <c r="G19" s="280">
        <v>0</v>
      </c>
      <c r="H19" s="371">
        <v>0</v>
      </c>
      <c r="I19" s="100"/>
      <c r="J19" s="94"/>
    </row>
    <row r="20" spans="2:10" ht="15">
      <c r="B20" s="122"/>
      <c r="C20" s="101" t="s">
        <v>55</v>
      </c>
      <c r="D20" s="301"/>
      <c r="E20" s="301"/>
      <c r="F20" s="301"/>
      <c r="G20" s="301"/>
      <c r="H20" s="370"/>
      <c r="I20" s="369"/>
      <c r="J20" s="94"/>
    </row>
    <row r="21" spans="2:10" ht="15">
      <c r="B21" s="122"/>
      <c r="C21" s="101" t="s">
        <v>56</v>
      </c>
      <c r="D21" s="307"/>
      <c r="E21" s="307"/>
      <c r="F21" s="307"/>
      <c r="G21" s="307"/>
      <c r="H21" s="328"/>
      <c r="I21" s="369"/>
      <c r="J21" s="94"/>
    </row>
    <row r="22" spans="2:10" ht="15">
      <c r="B22" s="122"/>
      <c r="C22" s="123"/>
      <c r="D22" s="286"/>
      <c r="E22" s="287"/>
      <c r="F22" s="287"/>
      <c r="G22" s="287"/>
      <c r="H22" s="290"/>
      <c r="I22" s="100"/>
      <c r="J22" s="94"/>
    </row>
    <row r="23" spans="2:10" ht="15">
      <c r="B23" s="122"/>
      <c r="C23" s="172" t="s">
        <v>58</v>
      </c>
      <c r="D23" s="300">
        <v>-860</v>
      </c>
      <c r="E23" s="300">
        <v>-1795</v>
      </c>
      <c r="F23" s="300">
        <v>0</v>
      </c>
      <c r="G23" s="300">
        <v>0</v>
      </c>
      <c r="H23" s="370">
        <v>0</v>
      </c>
      <c r="I23" s="100"/>
      <c r="J23" s="94"/>
    </row>
    <row r="24" spans="2:10" ht="15">
      <c r="B24" s="122"/>
      <c r="C24" s="123"/>
      <c r="D24" s="286"/>
      <c r="E24" s="287"/>
      <c r="F24" s="287"/>
      <c r="G24" s="287"/>
      <c r="H24" s="290"/>
      <c r="I24" s="100"/>
      <c r="J24" s="94"/>
    </row>
    <row r="25" spans="2:10" ht="15">
      <c r="B25" s="122"/>
      <c r="C25" s="172" t="s">
        <v>59</v>
      </c>
      <c r="D25" s="300">
        <f>+D26+D27</f>
        <v>903</v>
      </c>
      <c r="E25" s="300">
        <f>+E26+E27</f>
        <v>826</v>
      </c>
      <c r="F25" s="300">
        <f>+F26+F27</f>
        <v>-674</v>
      </c>
      <c r="G25" s="300">
        <f>+G26+G27</f>
        <v>3714</v>
      </c>
      <c r="H25" s="370">
        <f>+H26+H27</f>
        <v>5000</v>
      </c>
      <c r="I25" s="100"/>
      <c r="J25" s="94"/>
    </row>
    <row r="26" spans="2:10" ht="15">
      <c r="B26" s="122"/>
      <c r="C26" s="101" t="s">
        <v>55</v>
      </c>
      <c r="D26" s="301">
        <v>903</v>
      </c>
      <c r="E26" s="301">
        <v>826</v>
      </c>
      <c r="F26" s="301">
        <v>-674</v>
      </c>
      <c r="G26" s="301">
        <v>3714</v>
      </c>
      <c r="H26" s="370">
        <v>5000</v>
      </c>
      <c r="I26" s="386" t="s">
        <v>84</v>
      </c>
      <c r="J26" s="94"/>
    </row>
    <row r="27" spans="2:10" ht="15">
      <c r="B27" s="122"/>
      <c r="C27" s="101" t="s">
        <v>56</v>
      </c>
      <c r="D27" s="301">
        <v>0</v>
      </c>
      <c r="E27" s="301">
        <v>0</v>
      </c>
      <c r="F27" s="301">
        <v>0</v>
      </c>
      <c r="G27" s="301">
        <v>0</v>
      </c>
      <c r="H27" s="370">
        <v>0</v>
      </c>
      <c r="I27" s="386"/>
      <c r="J27" s="94"/>
    </row>
    <row r="28" spans="2:10" ht="15">
      <c r="B28" s="12"/>
      <c r="C28" s="172" t="s">
        <v>60</v>
      </c>
      <c r="D28" s="300">
        <v>54051</v>
      </c>
      <c r="E28" s="300">
        <v>16088</v>
      </c>
      <c r="F28" s="300">
        <v>-19484</v>
      </c>
      <c r="G28" s="300">
        <v>-6258</v>
      </c>
      <c r="H28" s="370">
        <v>-5000</v>
      </c>
      <c r="I28" s="388"/>
      <c r="J28" s="94"/>
    </row>
    <row r="29" spans="2:10" ht="15">
      <c r="B29" s="12"/>
      <c r="C29" s="101" t="s">
        <v>55</v>
      </c>
      <c r="D29" s="301">
        <v>4603</v>
      </c>
      <c r="E29" s="301">
        <v>7346</v>
      </c>
      <c r="F29" s="301">
        <v>-16444</v>
      </c>
      <c r="G29" s="301">
        <v>-6842</v>
      </c>
      <c r="H29" s="370">
        <v>-2000</v>
      </c>
      <c r="I29" s="386" t="s">
        <v>78</v>
      </c>
      <c r="J29" s="94"/>
    </row>
    <row r="30" spans="2:10" ht="15">
      <c r="B30" s="12"/>
      <c r="C30" s="101" t="s">
        <v>56</v>
      </c>
      <c r="D30" s="301">
        <v>43202</v>
      </c>
      <c r="E30" s="301">
        <v>33021</v>
      </c>
      <c r="F30" s="301">
        <v>-4944</v>
      </c>
      <c r="G30" s="301">
        <v>14</v>
      </c>
      <c r="H30" s="370">
        <v>0</v>
      </c>
      <c r="I30" s="386" t="s">
        <v>79</v>
      </c>
      <c r="J30" s="94"/>
    </row>
    <row r="31" spans="2:10" ht="15">
      <c r="B31" s="12"/>
      <c r="C31" s="101"/>
      <c r="D31" s="301">
        <v>12973</v>
      </c>
      <c r="E31" s="301">
        <v>-118</v>
      </c>
      <c r="F31" s="301">
        <v>2714</v>
      </c>
      <c r="G31" s="301">
        <v>-2226</v>
      </c>
      <c r="H31" s="370">
        <v>-3000</v>
      </c>
      <c r="I31" s="411" t="s">
        <v>91</v>
      </c>
      <c r="J31" s="94"/>
    </row>
    <row r="32" spans="2:10" ht="15">
      <c r="B32" s="122"/>
      <c r="C32" s="99"/>
      <c r="D32" s="286"/>
      <c r="E32" s="287"/>
      <c r="F32" s="287"/>
      <c r="G32" s="287"/>
      <c r="H32" s="290"/>
      <c r="I32" s="100"/>
      <c r="J32" s="94"/>
    </row>
    <row r="33" spans="2:10" ht="15" customHeight="1">
      <c r="B33" s="122"/>
      <c r="C33" s="274" t="s">
        <v>176</v>
      </c>
      <c r="D33" s="300" t="s">
        <v>5</v>
      </c>
      <c r="E33" s="300" t="s">
        <v>5</v>
      </c>
      <c r="F33" s="300" t="s">
        <v>5</v>
      </c>
      <c r="G33" s="300" t="s">
        <v>5</v>
      </c>
      <c r="H33" s="370">
        <v>0</v>
      </c>
      <c r="I33" s="100"/>
      <c r="J33" s="94"/>
    </row>
    <row r="34" spans="2:10" ht="15" customHeight="1">
      <c r="B34" s="12"/>
      <c r="C34" s="274" t="s">
        <v>177</v>
      </c>
      <c r="D34" s="300">
        <f>D35+D36</f>
        <v>-297</v>
      </c>
      <c r="E34" s="300">
        <f>E35+E36</f>
        <v>-1561</v>
      </c>
      <c r="F34" s="300">
        <f>F35+F36</f>
        <v>-3371</v>
      </c>
      <c r="G34" s="300">
        <f>G35+G36</f>
        <v>5532</v>
      </c>
      <c r="H34" s="370">
        <f>H35+H36</f>
        <v>-108.95021500000007</v>
      </c>
      <c r="I34" s="100"/>
      <c r="J34" s="94"/>
    </row>
    <row r="35" spans="2:10" ht="15">
      <c r="B35" s="122"/>
      <c r="C35" s="101" t="s">
        <v>55</v>
      </c>
      <c r="D35" s="301">
        <v>-297</v>
      </c>
      <c r="E35" s="301">
        <v>117</v>
      </c>
      <c r="F35" s="301">
        <v>-197</v>
      </c>
      <c r="G35" s="301">
        <v>-1</v>
      </c>
      <c r="H35" s="365">
        <v>-108.95021500000007</v>
      </c>
      <c r="I35" s="361" t="s">
        <v>160</v>
      </c>
      <c r="J35" s="94"/>
    </row>
    <row r="36" spans="2:10" ht="15">
      <c r="B36" s="122"/>
      <c r="C36" s="101" t="s">
        <v>56</v>
      </c>
      <c r="D36" s="301">
        <v>0</v>
      </c>
      <c r="E36" s="301">
        <v>-1678</v>
      </c>
      <c r="F36" s="301">
        <v>-3174</v>
      </c>
      <c r="G36" s="301">
        <v>5533</v>
      </c>
      <c r="H36" s="365"/>
      <c r="I36" s="361" t="s">
        <v>165</v>
      </c>
      <c r="J36" s="94"/>
    </row>
    <row r="37" spans="2:10" ht="15">
      <c r="B37" s="129"/>
      <c r="C37" s="99"/>
      <c r="D37" s="286"/>
      <c r="E37" s="287"/>
      <c r="F37" s="287"/>
      <c r="G37" s="287"/>
      <c r="H37" s="290"/>
      <c r="I37" s="385"/>
      <c r="J37" s="94"/>
    </row>
    <row r="38" spans="2:10" ht="15">
      <c r="B38" s="12"/>
      <c r="C38" s="172" t="s">
        <v>65</v>
      </c>
      <c r="D38" s="300">
        <f>+D39+D40+D41</f>
        <v>-3389</v>
      </c>
      <c r="E38" s="300">
        <f>+E39+E40+E41</f>
        <v>5801</v>
      </c>
      <c r="F38" s="300">
        <f>+F39+F40+F41</f>
        <v>3740</v>
      </c>
      <c r="G38" s="300">
        <f>+G39+G40+G41</f>
        <v>3191</v>
      </c>
      <c r="H38" s="370">
        <f>+H39+H40+H41</f>
        <v>0</v>
      </c>
      <c r="I38" s="385"/>
      <c r="J38" s="94"/>
    </row>
    <row r="39" spans="2:10" ht="15">
      <c r="B39" s="12"/>
      <c r="C39" s="101" t="s">
        <v>55</v>
      </c>
      <c r="D39" s="301">
        <v>3561</v>
      </c>
      <c r="E39" s="301">
        <v>5801</v>
      </c>
      <c r="F39" s="301">
        <v>3740</v>
      </c>
      <c r="G39" s="301">
        <v>3191</v>
      </c>
      <c r="H39" s="370">
        <v>0</v>
      </c>
      <c r="I39" s="386" t="s">
        <v>158</v>
      </c>
      <c r="J39" s="94"/>
    </row>
    <row r="40" spans="2:10" ht="15">
      <c r="B40" s="12"/>
      <c r="C40" s="101" t="s">
        <v>56</v>
      </c>
      <c r="D40" s="301">
        <v>-6950</v>
      </c>
      <c r="E40" s="301">
        <v>0</v>
      </c>
      <c r="F40" s="301">
        <v>0</v>
      </c>
      <c r="G40" s="301">
        <v>0</v>
      </c>
      <c r="H40" s="370">
        <v>0</v>
      </c>
      <c r="I40" s="386" t="s">
        <v>85</v>
      </c>
      <c r="J40" s="94"/>
    </row>
    <row r="41" spans="2:10" ht="15">
      <c r="B41" s="12"/>
      <c r="C41" s="101" t="s">
        <v>57</v>
      </c>
      <c r="D41" s="301"/>
      <c r="E41" s="301"/>
      <c r="F41" s="301"/>
      <c r="G41" s="301"/>
      <c r="H41" s="370"/>
      <c r="I41" s="369"/>
      <c r="J41" s="94"/>
    </row>
    <row r="42" spans="2:10" ht="15.75" thickBot="1">
      <c r="B42" s="12"/>
      <c r="C42" s="99"/>
      <c r="D42" s="291"/>
      <c r="E42" s="292"/>
      <c r="F42" s="292"/>
      <c r="G42" s="292"/>
      <c r="H42" s="293"/>
      <c r="I42" s="98"/>
      <c r="J42" s="94"/>
    </row>
    <row r="43" spans="2:10" ht="17.25" thickBot="1" thickTop="1">
      <c r="B43" s="12"/>
      <c r="C43" s="173" t="s">
        <v>80</v>
      </c>
      <c r="D43" s="279">
        <f>D8+D11+D23+D25+D28+D34+D38</f>
        <v>-28761</v>
      </c>
      <c r="E43" s="279">
        <f>E8+E11+E23+E25+E28+E38+E34</f>
        <v>18345</v>
      </c>
      <c r="F43" s="279">
        <f>F8+F11+F23+F25+F28+F34+F38</f>
        <v>-99150</v>
      </c>
      <c r="G43" s="279">
        <f>G8+G11+G23+G25+G28+G34+G38</f>
        <v>-220197</v>
      </c>
      <c r="H43" s="372">
        <f>H8+H11+H23+H25+H28+H34+H38</f>
        <v>-141808.950215</v>
      </c>
      <c r="I43" s="106"/>
      <c r="J43" s="91"/>
    </row>
    <row r="44" spans="2:10" ht="16.5" thickTop="1">
      <c r="B44" s="12"/>
      <c r="C44" s="174" t="s">
        <v>67</v>
      </c>
      <c r="D44" s="43"/>
      <c r="E44" s="125"/>
      <c r="F44" s="125"/>
      <c r="G44" s="104"/>
      <c r="H44" s="104"/>
      <c r="I44" s="125"/>
      <c r="J44" s="94"/>
    </row>
    <row r="45" spans="2:10" ht="15.75">
      <c r="B45" s="12"/>
      <c r="C45" s="126"/>
      <c r="D45" s="127"/>
      <c r="E45" s="125"/>
      <c r="F45" s="125"/>
      <c r="G45" s="125"/>
      <c r="H45" s="125"/>
      <c r="I45" s="125"/>
      <c r="J45" s="94"/>
    </row>
    <row r="46" spans="2:10" ht="15.75">
      <c r="B46" s="12"/>
      <c r="C46" s="63" t="s">
        <v>175</v>
      </c>
      <c r="D46" s="29"/>
      <c r="E46" s="125"/>
      <c r="F46" s="125"/>
      <c r="G46" s="125"/>
      <c r="H46" s="125"/>
      <c r="I46" s="125"/>
      <c r="J46" s="94"/>
    </row>
    <row r="47" spans="2:10" ht="15.75">
      <c r="B47" s="12"/>
      <c r="C47" s="108" t="s">
        <v>68</v>
      </c>
      <c r="D47" s="29"/>
      <c r="E47" s="125"/>
      <c r="F47" s="125"/>
      <c r="G47" s="125"/>
      <c r="H47" s="125"/>
      <c r="I47" s="125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spans="2:10" ht="15.75" thickTop="1">
      <c r="B49" s="114"/>
      <c r="C49" s="113"/>
      <c r="D49" s="2"/>
      <c r="E49" s="2"/>
      <c r="F49" s="2"/>
      <c r="G49" s="2"/>
      <c r="H49" s="2"/>
      <c r="I49" s="2"/>
      <c r="J49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0" zoomScaleNormal="70" zoomScaleSheetLayoutView="70" workbookViewId="0" topLeftCell="C16">
      <selection activeCell="B2" sqref="B2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176" t="s">
        <v>151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75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2007</v>
      </c>
      <c r="E5" s="21">
        <v>2008</v>
      </c>
      <c r="F5" s="21">
        <v>2009</v>
      </c>
      <c r="G5" s="21">
        <v>2010</v>
      </c>
      <c r="H5" s="21">
        <v>2011</v>
      </c>
      <c r="I5" s="117"/>
      <c r="J5" s="131"/>
    </row>
    <row r="6" spans="2:10" ht="15.75">
      <c r="B6" s="12"/>
      <c r="C6" s="384" t="str">
        <f>Fedőlap!$E$13</f>
        <v>Dátum: 2011.09.30.</v>
      </c>
      <c r="D6" s="366"/>
      <c r="E6" s="366"/>
      <c r="F6" s="366"/>
      <c r="G6" s="366"/>
      <c r="H6" s="366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373"/>
      <c r="I7" s="28"/>
      <c r="J7" s="131"/>
    </row>
    <row r="8" spans="2:10" ht="17.25" thickBot="1" thickTop="1">
      <c r="B8" s="12"/>
      <c r="C8" s="175" t="s">
        <v>81</v>
      </c>
      <c r="D8" s="298">
        <v>27614</v>
      </c>
      <c r="E8" s="298">
        <v>-67494</v>
      </c>
      <c r="F8" s="298">
        <v>-156697</v>
      </c>
      <c r="G8" s="298">
        <v>-95386</v>
      </c>
      <c r="H8" s="368">
        <v>-5302.299999999814</v>
      </c>
      <c r="I8" s="132"/>
      <c r="J8" s="91"/>
    </row>
    <row r="9" spans="2:10" ht="16.5" thickTop="1">
      <c r="B9" s="12"/>
      <c r="C9" s="168" t="s">
        <v>170</v>
      </c>
      <c r="D9" s="312" t="s">
        <v>171</v>
      </c>
      <c r="E9" s="312" t="s">
        <v>171</v>
      </c>
      <c r="F9" s="312" t="s">
        <v>171</v>
      </c>
      <c r="G9" s="312" t="s">
        <v>171</v>
      </c>
      <c r="H9" s="364" t="s">
        <v>171</v>
      </c>
      <c r="I9" s="278"/>
      <c r="J9" s="94"/>
    </row>
    <row r="10" spans="2:10" ht="15.75">
      <c r="B10" s="12"/>
      <c r="C10" s="92"/>
      <c r="D10" s="281"/>
      <c r="E10" s="282"/>
      <c r="F10" s="282"/>
      <c r="G10" s="282"/>
      <c r="H10" s="294"/>
      <c r="I10" s="98"/>
      <c r="J10" s="94"/>
    </row>
    <row r="11" spans="2:10" ht="15">
      <c r="B11" s="122"/>
      <c r="C11" s="171" t="s">
        <v>49</v>
      </c>
      <c r="D11" s="299">
        <f>SUM(D12:D15)</f>
        <v>887</v>
      </c>
      <c r="E11" s="299">
        <f>SUM(E12:E15)</f>
        <v>500</v>
      </c>
      <c r="F11" s="299">
        <f>SUM(F12:F15)</f>
        <v>35</v>
      </c>
      <c r="G11" s="299">
        <f>SUM(G12:G15)</f>
        <v>-656</v>
      </c>
      <c r="H11" s="370">
        <f>SUM(H12:H15)</f>
        <v>0</v>
      </c>
      <c r="I11" s="100"/>
      <c r="J11" s="94"/>
    </row>
    <row r="12" spans="2:10" ht="15">
      <c r="B12" s="12"/>
      <c r="C12" s="99" t="s">
        <v>70</v>
      </c>
      <c r="D12" s="308">
        <v>889</v>
      </c>
      <c r="E12" s="308">
        <v>502</v>
      </c>
      <c r="F12" s="308">
        <v>40</v>
      </c>
      <c r="G12" s="308">
        <v>-654</v>
      </c>
      <c r="H12" s="374">
        <v>0</v>
      </c>
      <c r="I12" s="100"/>
      <c r="J12" s="94"/>
    </row>
    <row r="13" spans="2:10" ht="15">
      <c r="B13" s="12"/>
      <c r="C13" s="99" t="s">
        <v>71</v>
      </c>
      <c r="D13" s="308">
        <v>-2</v>
      </c>
      <c r="E13" s="308">
        <v>-2</v>
      </c>
      <c r="F13" s="308">
        <v>-5</v>
      </c>
      <c r="G13" s="308">
        <v>-2</v>
      </c>
      <c r="H13" s="374">
        <v>0</v>
      </c>
      <c r="I13" s="100"/>
      <c r="J13" s="94"/>
    </row>
    <row r="14" spans="2:10" ht="15">
      <c r="B14" s="12"/>
      <c r="C14" s="99" t="s">
        <v>72</v>
      </c>
      <c r="D14" s="308" t="s">
        <v>5</v>
      </c>
      <c r="E14" s="308" t="s">
        <v>5</v>
      </c>
      <c r="F14" s="308" t="s">
        <v>5</v>
      </c>
      <c r="G14" s="308" t="s">
        <v>5</v>
      </c>
      <c r="H14" s="374" t="s">
        <v>5</v>
      </c>
      <c r="I14" s="100"/>
      <c r="J14" s="94"/>
    </row>
    <row r="15" spans="2:10" ht="15">
      <c r="B15" s="12"/>
      <c r="C15" s="272" t="s">
        <v>172</v>
      </c>
      <c r="D15" s="308" t="s">
        <v>5</v>
      </c>
      <c r="E15" s="308" t="s">
        <v>5</v>
      </c>
      <c r="F15" s="308" t="s">
        <v>5</v>
      </c>
      <c r="G15" s="308" t="s">
        <v>5</v>
      </c>
      <c r="H15" s="374" t="s">
        <v>5</v>
      </c>
      <c r="I15" s="100"/>
      <c r="J15" s="94"/>
    </row>
    <row r="16" spans="2:10" ht="15">
      <c r="B16" s="12"/>
      <c r="C16" s="101" t="s">
        <v>56</v>
      </c>
      <c r="D16" s="301">
        <v>0</v>
      </c>
      <c r="E16" s="301">
        <v>0</v>
      </c>
      <c r="F16" s="301">
        <v>0</v>
      </c>
      <c r="G16" s="301">
        <v>0</v>
      </c>
      <c r="H16" s="370">
        <v>0</v>
      </c>
      <c r="I16" s="369"/>
      <c r="J16" s="94"/>
    </row>
    <row r="17" spans="2:10" ht="15">
      <c r="B17" s="12"/>
      <c r="C17" s="101" t="s">
        <v>56</v>
      </c>
      <c r="D17" s="382">
        <v>0</v>
      </c>
      <c r="E17" s="382">
        <v>0</v>
      </c>
      <c r="F17" s="382">
        <v>0</v>
      </c>
      <c r="G17" s="382">
        <v>0</v>
      </c>
      <c r="H17" s="370">
        <v>0</v>
      </c>
      <c r="I17" s="369"/>
      <c r="J17" s="94"/>
    </row>
    <row r="18" spans="2:10" ht="15">
      <c r="B18" s="12"/>
      <c r="C18" s="123"/>
      <c r="D18" s="284"/>
      <c r="E18" s="285"/>
      <c r="F18" s="285"/>
      <c r="G18" s="285"/>
      <c r="H18" s="290"/>
      <c r="I18" s="100"/>
      <c r="J18" s="94"/>
    </row>
    <row r="19" spans="2:10" ht="15">
      <c r="B19" s="12"/>
      <c r="C19" s="99" t="s">
        <v>73</v>
      </c>
      <c r="D19" s="308" t="s">
        <v>5</v>
      </c>
      <c r="E19" s="308" t="s">
        <v>5</v>
      </c>
      <c r="F19" s="308" t="s">
        <v>5</v>
      </c>
      <c r="G19" s="308" t="s">
        <v>5</v>
      </c>
      <c r="H19" s="374" t="s">
        <v>5</v>
      </c>
      <c r="I19" s="100"/>
      <c r="J19" s="94"/>
    </row>
    <row r="20" spans="2:10" ht="15">
      <c r="B20" s="122"/>
      <c r="C20" s="101" t="s">
        <v>55</v>
      </c>
      <c r="D20" s="301">
        <v>0</v>
      </c>
      <c r="E20" s="301">
        <v>0</v>
      </c>
      <c r="F20" s="301">
        <v>0</v>
      </c>
      <c r="G20" s="301">
        <v>0</v>
      </c>
      <c r="H20" s="370">
        <v>0</v>
      </c>
      <c r="I20" s="369"/>
      <c r="J20" s="94"/>
    </row>
    <row r="21" spans="2:10" ht="15">
      <c r="B21" s="122"/>
      <c r="C21" s="101" t="s">
        <v>56</v>
      </c>
      <c r="D21" s="382">
        <v>0</v>
      </c>
      <c r="E21" s="382">
        <v>0</v>
      </c>
      <c r="F21" s="382">
        <v>0</v>
      </c>
      <c r="G21" s="382">
        <v>0</v>
      </c>
      <c r="H21" s="370">
        <v>0</v>
      </c>
      <c r="I21" s="369"/>
      <c r="J21" s="94"/>
    </row>
    <row r="22" spans="2:10" ht="15">
      <c r="B22" s="122"/>
      <c r="C22" s="123"/>
      <c r="D22" s="284"/>
      <c r="E22" s="285"/>
      <c r="F22" s="285"/>
      <c r="G22" s="285"/>
      <c r="H22" s="290"/>
      <c r="I22" s="100"/>
      <c r="J22" s="94"/>
    </row>
    <row r="23" spans="2:10" ht="15">
      <c r="B23" s="122"/>
      <c r="C23" s="172" t="s">
        <v>58</v>
      </c>
      <c r="D23" s="308">
        <v>0</v>
      </c>
      <c r="E23" s="308">
        <v>0</v>
      </c>
      <c r="F23" s="308">
        <v>0</v>
      </c>
      <c r="G23" s="308">
        <v>0</v>
      </c>
      <c r="H23" s="374">
        <v>0</v>
      </c>
      <c r="I23" s="100"/>
      <c r="J23" s="94"/>
    </row>
    <row r="24" spans="2:10" ht="15">
      <c r="B24" s="122"/>
      <c r="C24" s="123"/>
      <c r="D24" s="284"/>
      <c r="E24" s="285"/>
      <c r="F24" s="285"/>
      <c r="G24" s="285"/>
      <c r="H24" s="290"/>
      <c r="I24" s="100"/>
      <c r="J24" s="94"/>
    </row>
    <row r="25" spans="2:10" ht="15">
      <c r="B25" s="122"/>
      <c r="C25" s="172" t="s">
        <v>59</v>
      </c>
      <c r="D25" s="300">
        <f>SUM(D26:D28)</f>
        <v>22490</v>
      </c>
      <c r="E25" s="300">
        <f>SUM(E26:E28)</f>
        <v>-11276</v>
      </c>
      <c r="F25" s="300">
        <f>SUM(F26:F28)</f>
        <v>-17149</v>
      </c>
      <c r="G25" s="300">
        <f>SUM(G26:G28)</f>
        <v>2748</v>
      </c>
      <c r="H25" s="370">
        <f>SUM(H26:H28)</f>
        <v>11500</v>
      </c>
      <c r="I25" s="100"/>
      <c r="J25" s="94"/>
    </row>
    <row r="26" spans="2:10" ht="15">
      <c r="B26" s="122"/>
      <c r="C26" s="101" t="s">
        <v>55</v>
      </c>
      <c r="D26" s="301">
        <v>7</v>
      </c>
      <c r="E26" s="301">
        <v>-8</v>
      </c>
      <c r="F26" s="301">
        <v>-9</v>
      </c>
      <c r="G26" s="301">
        <v>5</v>
      </c>
      <c r="H26" s="370">
        <v>0</v>
      </c>
      <c r="I26" s="386" t="s">
        <v>77</v>
      </c>
      <c r="J26" s="94"/>
    </row>
    <row r="27" spans="2:10" ht="15">
      <c r="B27" s="122"/>
      <c r="C27" s="101" t="s">
        <v>56</v>
      </c>
      <c r="D27" s="301">
        <v>8262</v>
      </c>
      <c r="E27" s="301">
        <v>-458</v>
      </c>
      <c r="F27" s="301">
        <v>2920</v>
      </c>
      <c r="G27" s="301">
        <v>-911</v>
      </c>
      <c r="H27" s="370">
        <v>0</v>
      </c>
      <c r="I27" s="386" t="s">
        <v>231</v>
      </c>
      <c r="J27" s="94"/>
    </row>
    <row r="28" spans="2:10" ht="15">
      <c r="B28" s="122"/>
      <c r="C28" s="101" t="s">
        <v>57</v>
      </c>
      <c r="D28" s="301">
        <v>14221</v>
      </c>
      <c r="E28" s="301">
        <v>-10810</v>
      </c>
      <c r="F28" s="301">
        <v>-20060</v>
      </c>
      <c r="G28" s="301">
        <v>3654</v>
      </c>
      <c r="H28" s="370">
        <v>11500</v>
      </c>
      <c r="I28" s="386" t="s">
        <v>83</v>
      </c>
      <c r="J28" s="94"/>
    </row>
    <row r="29" spans="2:10" ht="15">
      <c r="B29" s="12"/>
      <c r="C29" s="172" t="s">
        <v>60</v>
      </c>
      <c r="D29" s="300">
        <v>-4611</v>
      </c>
      <c r="E29" s="300">
        <v>-2226</v>
      </c>
      <c r="F29" s="300">
        <v>-2753</v>
      </c>
      <c r="G29" s="300">
        <v>-1430</v>
      </c>
      <c r="H29" s="370">
        <v>0</v>
      </c>
      <c r="I29" s="385"/>
      <c r="J29" s="94"/>
    </row>
    <row r="30" spans="2:10" ht="15">
      <c r="B30" s="12"/>
      <c r="C30" s="101" t="s">
        <v>55</v>
      </c>
      <c r="D30" s="301">
        <v>0</v>
      </c>
      <c r="E30" s="301">
        <v>0</v>
      </c>
      <c r="F30" s="301">
        <v>0</v>
      </c>
      <c r="G30" s="301">
        <v>0</v>
      </c>
      <c r="H30" s="370">
        <v>0</v>
      </c>
      <c r="I30" s="386"/>
      <c r="J30" s="94"/>
    </row>
    <row r="31" spans="2:10" ht="15">
      <c r="B31" s="12"/>
      <c r="C31" s="101" t="s">
        <v>56</v>
      </c>
      <c r="D31" s="301">
        <v>0</v>
      </c>
      <c r="E31" s="301">
        <v>0</v>
      </c>
      <c r="F31" s="301">
        <v>0</v>
      </c>
      <c r="G31" s="301">
        <v>0</v>
      </c>
      <c r="H31" s="370">
        <v>0</v>
      </c>
      <c r="I31" s="386"/>
      <c r="J31" s="94"/>
    </row>
    <row r="32" spans="2:10" ht="15">
      <c r="B32" s="122"/>
      <c r="C32" s="99"/>
      <c r="D32" s="286"/>
      <c r="E32" s="287"/>
      <c r="F32" s="287"/>
      <c r="G32" s="287"/>
      <c r="H32" s="290"/>
      <c r="I32" s="385"/>
      <c r="J32" s="94"/>
    </row>
    <row r="33" spans="2:10" ht="15" customHeight="1">
      <c r="B33" s="122"/>
      <c r="C33" s="274" t="s">
        <v>178</v>
      </c>
      <c r="D33" s="300" t="s">
        <v>5</v>
      </c>
      <c r="E33" s="300" t="s">
        <v>5</v>
      </c>
      <c r="F33" s="300" t="s">
        <v>5</v>
      </c>
      <c r="G33" s="300" t="s">
        <v>5</v>
      </c>
      <c r="H33" s="370" t="s">
        <v>5</v>
      </c>
      <c r="I33" s="385"/>
      <c r="J33" s="94"/>
    </row>
    <row r="34" spans="2:10" ht="15" customHeight="1">
      <c r="B34" s="12"/>
      <c r="C34" s="274" t="s">
        <v>179</v>
      </c>
      <c r="D34" s="300" t="s">
        <v>5</v>
      </c>
      <c r="E34" s="300" t="s">
        <v>5</v>
      </c>
      <c r="F34" s="300" t="s">
        <v>5</v>
      </c>
      <c r="G34" s="300" t="s">
        <v>5</v>
      </c>
      <c r="H34" s="370" t="s">
        <v>5</v>
      </c>
      <c r="I34" s="385"/>
      <c r="J34" s="94"/>
    </row>
    <row r="35" spans="2:10" ht="15">
      <c r="B35" s="122"/>
      <c r="C35" s="101" t="s">
        <v>55</v>
      </c>
      <c r="D35" s="301">
        <v>0</v>
      </c>
      <c r="E35" s="301">
        <v>0</v>
      </c>
      <c r="F35" s="301">
        <v>0</v>
      </c>
      <c r="G35" s="301">
        <v>0</v>
      </c>
      <c r="H35" s="370">
        <v>0</v>
      </c>
      <c r="I35" s="386"/>
      <c r="J35" s="94"/>
    </row>
    <row r="36" spans="2:10" ht="15">
      <c r="B36" s="122"/>
      <c r="C36" s="101" t="s">
        <v>56</v>
      </c>
      <c r="D36" s="301">
        <v>0</v>
      </c>
      <c r="E36" s="301">
        <v>0</v>
      </c>
      <c r="F36" s="301">
        <v>0</v>
      </c>
      <c r="G36" s="301">
        <v>0</v>
      </c>
      <c r="H36" s="370">
        <v>0</v>
      </c>
      <c r="I36" s="386"/>
      <c r="J36" s="94"/>
    </row>
    <row r="37" spans="2:10" ht="15">
      <c r="B37" s="129"/>
      <c r="C37" s="99"/>
      <c r="D37" s="286"/>
      <c r="E37" s="287"/>
      <c r="F37" s="287"/>
      <c r="G37" s="287"/>
      <c r="H37" s="290"/>
      <c r="I37" s="385"/>
      <c r="J37" s="94"/>
    </row>
    <row r="38" spans="2:10" ht="15">
      <c r="B38" s="12"/>
      <c r="C38" s="172" t="s">
        <v>65</v>
      </c>
      <c r="D38" s="300">
        <f>SUM(D39:D41)</f>
        <v>130793</v>
      </c>
      <c r="E38" s="300">
        <f>SUM(E39:E41)</f>
        <v>0</v>
      </c>
      <c r="F38" s="300">
        <f>SUM(F39:F41)</f>
        <v>67360</v>
      </c>
      <c r="G38" s="300">
        <f>SUM(G39:G41)</f>
        <v>129216</v>
      </c>
      <c r="H38" s="370">
        <f>SUM(H39:H41)</f>
        <v>95356.2</v>
      </c>
      <c r="I38" s="385"/>
      <c r="J38" s="94"/>
    </row>
    <row r="39" spans="2:10" ht="15">
      <c r="B39" s="12"/>
      <c r="C39" s="101" t="s">
        <v>55</v>
      </c>
      <c r="D39" s="301">
        <v>130793</v>
      </c>
      <c r="E39" s="301">
        <v>0</v>
      </c>
      <c r="F39" s="301">
        <v>67360</v>
      </c>
      <c r="G39" s="301">
        <v>156697</v>
      </c>
      <c r="H39" s="370">
        <v>95356.2</v>
      </c>
      <c r="I39" s="386" t="s">
        <v>166</v>
      </c>
      <c r="J39" s="94"/>
    </row>
    <row r="40" spans="2:10" ht="15">
      <c r="B40" s="12"/>
      <c r="C40" s="101" t="s">
        <v>56</v>
      </c>
      <c r="D40" s="301">
        <v>0</v>
      </c>
      <c r="E40" s="301">
        <v>0</v>
      </c>
      <c r="F40" s="301">
        <v>0</v>
      </c>
      <c r="G40" s="301">
        <v>-27481</v>
      </c>
      <c r="H40" s="370">
        <v>0</v>
      </c>
      <c r="I40" s="386" t="s">
        <v>233</v>
      </c>
      <c r="J40" s="94"/>
    </row>
    <row r="41" spans="2:10" ht="15">
      <c r="B41" s="12"/>
      <c r="D41" s="301">
        <v>0</v>
      </c>
      <c r="E41" s="301">
        <v>0</v>
      </c>
      <c r="F41" s="301">
        <v>0</v>
      </c>
      <c r="G41" s="301">
        <v>0</v>
      </c>
      <c r="H41" s="370">
        <v>0</v>
      </c>
      <c r="I41" s="369"/>
      <c r="J41" s="94"/>
    </row>
    <row r="42" spans="2:10" ht="15.75" thickBot="1">
      <c r="B42" s="122"/>
      <c r="C42" s="99"/>
      <c r="D42" s="286"/>
      <c r="E42" s="287"/>
      <c r="F42" s="287"/>
      <c r="G42" s="287"/>
      <c r="H42" s="293"/>
      <c r="I42" s="100"/>
      <c r="J42" s="94"/>
    </row>
    <row r="43" spans="2:10" ht="17.25" thickBot="1" thickTop="1">
      <c r="B43" s="128"/>
      <c r="C43" s="173" t="s">
        <v>82</v>
      </c>
      <c r="D43" s="279">
        <f>+D8+D11+D23+D25+D29+D38</f>
        <v>177173</v>
      </c>
      <c r="E43" s="279">
        <f>+E8+E11+E23+E25+E29+E38</f>
        <v>-80496</v>
      </c>
      <c r="F43" s="279">
        <f>+F8+F11+F23+F25+F29+F38</f>
        <v>-109204</v>
      </c>
      <c r="G43" s="279">
        <f>+G8+G11+G23+G25+G29+G38</f>
        <v>34492</v>
      </c>
      <c r="H43" s="375">
        <f>+H8+H11+H23+H25+H29+H38</f>
        <v>101553.90000000018</v>
      </c>
      <c r="I43" s="133"/>
      <c r="J43" s="91"/>
    </row>
    <row r="44" spans="2:10" ht="16.5" thickTop="1">
      <c r="B44" s="12"/>
      <c r="C44" s="174" t="s">
        <v>67</v>
      </c>
      <c r="D44" s="134"/>
      <c r="E44" s="1"/>
      <c r="F44" s="1"/>
      <c r="G44" s="71"/>
      <c r="H44" s="71"/>
      <c r="I44" s="1"/>
      <c r="J44" s="94"/>
    </row>
    <row r="45" spans="2:10" ht="15.75">
      <c r="B45" s="12"/>
      <c r="C45" s="126"/>
      <c r="D45" s="135"/>
      <c r="E45" s="1"/>
      <c r="F45" s="1"/>
      <c r="G45" s="1"/>
      <c r="H45" s="1"/>
      <c r="I45" s="1"/>
      <c r="J45" s="94"/>
    </row>
    <row r="46" spans="2:10" ht="15.75">
      <c r="B46" s="12"/>
      <c r="C46" s="63" t="s">
        <v>175</v>
      </c>
      <c r="D46" s="5"/>
      <c r="E46" s="1"/>
      <c r="F46" s="1"/>
      <c r="G46" s="1"/>
      <c r="H46" s="1"/>
      <c r="I46" s="1"/>
      <c r="J46" s="94"/>
    </row>
    <row r="47" spans="2:10" ht="15.75">
      <c r="B47" s="12"/>
      <c r="C47" s="108" t="s">
        <v>68</v>
      </c>
      <c r="D47" s="5"/>
      <c r="E47" s="1"/>
      <c r="F47" s="1"/>
      <c r="G47" s="1"/>
      <c r="H47" s="1"/>
      <c r="I47" s="1"/>
      <c r="J47" s="94"/>
    </row>
    <row r="48" spans="2:10" ht="15.75" thickBot="1">
      <c r="B48" s="128"/>
      <c r="C48" s="110"/>
      <c r="D48" s="111"/>
      <c r="E48" s="111"/>
      <c r="F48" s="111"/>
      <c r="G48" s="111"/>
      <c r="H48" s="111"/>
      <c r="I48" s="111"/>
      <c r="J48" s="11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5" zoomScaleNormal="75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150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</row>
    <row r="7" spans="2:10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21"/>
      <c r="I7" s="94"/>
      <c r="J7" s="2"/>
    </row>
    <row r="8" spans="2:10" ht="15.75">
      <c r="B8" s="12"/>
      <c r="C8" s="384" t="str">
        <f>Fedőlap!$E$13</f>
        <v>Dátum: 2011.09.30.</v>
      </c>
      <c r="D8" s="366"/>
      <c r="E8" s="366"/>
      <c r="F8" s="366"/>
      <c r="G8" s="366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98</v>
      </c>
      <c r="D10" s="298">
        <f>-'1. Tábla'!E10</f>
        <v>1274100</v>
      </c>
      <c r="E10" s="298">
        <f>-'1. Tábla'!F10</f>
        <v>985940</v>
      </c>
      <c r="F10" s="298">
        <f>-'1. Tábla'!G10</f>
        <v>1170682</v>
      </c>
      <c r="G10" s="355">
        <f>-'1. Tábla'!H10</f>
        <v>1120132</v>
      </c>
      <c r="H10" s="106"/>
      <c r="I10" s="94"/>
      <c r="J10" s="2"/>
    </row>
    <row r="11" spans="2:10" ht="15.75" thickTop="1">
      <c r="B11" s="12"/>
      <c r="C11" s="123"/>
      <c r="D11" s="391"/>
      <c r="E11" s="304"/>
      <c r="F11" s="304"/>
      <c r="G11" s="392"/>
      <c r="H11" s="98"/>
      <c r="I11" s="94"/>
      <c r="J11" s="2"/>
    </row>
    <row r="12" spans="2:10" ht="17.25">
      <c r="B12" s="183"/>
      <c r="C12" s="214" t="s">
        <v>180</v>
      </c>
      <c r="D12" s="393">
        <f>D13+D14+D15+D22+D27</f>
        <v>12284.999999999985</v>
      </c>
      <c r="E12" s="393">
        <f>E13+E14+E15+E22+E27</f>
        <v>1321787</v>
      </c>
      <c r="F12" s="393">
        <f>F13+F14+F15+F22+F27</f>
        <v>-112795.0000000001</v>
      </c>
      <c r="G12" s="394">
        <f>G13+G14+G15+G22+G27</f>
        <v>-428002</v>
      </c>
      <c r="H12" s="186"/>
      <c r="I12" s="187"/>
      <c r="J12" s="188"/>
    </row>
    <row r="13" spans="2:10" ht="15">
      <c r="B13" s="189"/>
      <c r="C13" s="215" t="s">
        <v>99</v>
      </c>
      <c r="D13" s="311">
        <v>152872</v>
      </c>
      <c r="E13" s="311">
        <v>1585371</v>
      </c>
      <c r="F13" s="311">
        <v>-692043</v>
      </c>
      <c r="G13" s="376">
        <v>-211114</v>
      </c>
      <c r="H13" s="186"/>
      <c r="I13" s="187"/>
      <c r="J13" s="188"/>
    </row>
    <row r="14" spans="2:10" ht="15">
      <c r="B14" s="189"/>
      <c r="C14" s="215" t="s">
        <v>100</v>
      </c>
      <c r="D14" s="311">
        <v>-13165</v>
      </c>
      <c r="E14" s="311">
        <v>-11749</v>
      </c>
      <c r="F14" s="311">
        <v>-119515</v>
      </c>
      <c r="G14" s="376">
        <v>-76049</v>
      </c>
      <c r="H14" s="186"/>
      <c r="I14" s="187"/>
      <c r="J14" s="188"/>
    </row>
    <row r="15" spans="2:10" ht="15">
      <c r="B15" s="189"/>
      <c r="C15" s="215" t="s">
        <v>101</v>
      </c>
      <c r="D15" s="311">
        <v>-120343</v>
      </c>
      <c r="E15" s="311">
        <v>-102320</v>
      </c>
      <c r="F15" s="311">
        <v>544935</v>
      </c>
      <c r="G15" s="376">
        <v>-189546</v>
      </c>
      <c r="H15" s="186"/>
      <c r="I15" s="187"/>
      <c r="J15" s="188"/>
    </row>
    <row r="16" spans="2:10" ht="15">
      <c r="B16" s="189"/>
      <c r="C16" s="216" t="s">
        <v>102</v>
      </c>
      <c r="D16" s="389">
        <v>114600</v>
      </c>
      <c r="E16" s="389">
        <v>202092</v>
      </c>
      <c r="F16" s="389">
        <v>849849</v>
      </c>
      <c r="G16" s="390">
        <v>295535.304954</v>
      </c>
      <c r="H16" s="186"/>
      <c r="I16" s="187"/>
      <c r="J16" s="188"/>
    </row>
    <row r="17" spans="2:10" ht="15">
      <c r="B17" s="189"/>
      <c r="C17" s="215" t="s">
        <v>103</v>
      </c>
      <c r="D17" s="389">
        <v>-234943</v>
      </c>
      <c r="E17" s="389">
        <v>-304412</v>
      </c>
      <c r="F17" s="389">
        <v>-304914</v>
      </c>
      <c r="G17" s="390">
        <v>-485081.30495400005</v>
      </c>
      <c r="H17" s="186"/>
      <c r="I17" s="187"/>
      <c r="J17" s="188"/>
    </row>
    <row r="18" spans="2:10" ht="15">
      <c r="B18" s="189"/>
      <c r="C18" s="215" t="s">
        <v>167</v>
      </c>
      <c r="D18" s="311">
        <v>51636</v>
      </c>
      <c r="E18" s="311">
        <v>-88543</v>
      </c>
      <c r="F18" s="311">
        <v>11090</v>
      </c>
      <c r="G18" s="376">
        <v>-2936</v>
      </c>
      <c r="H18" s="186"/>
      <c r="I18" s="187"/>
      <c r="J18" s="188"/>
    </row>
    <row r="19" spans="2:10" ht="15">
      <c r="B19" s="189"/>
      <c r="C19" s="215" t="s">
        <v>168</v>
      </c>
      <c r="D19" s="311">
        <v>-171979</v>
      </c>
      <c r="E19" s="311">
        <v>-13777</v>
      </c>
      <c r="F19" s="311">
        <v>533845</v>
      </c>
      <c r="G19" s="376">
        <v>-186610</v>
      </c>
      <c r="H19" s="186"/>
      <c r="I19" s="187"/>
      <c r="J19" s="188"/>
    </row>
    <row r="20" spans="2:10" ht="15">
      <c r="B20" s="189"/>
      <c r="C20" s="216" t="s">
        <v>102</v>
      </c>
      <c r="D20" s="389">
        <v>26426</v>
      </c>
      <c r="E20" s="389">
        <v>31064</v>
      </c>
      <c r="F20" s="389">
        <v>742061</v>
      </c>
      <c r="G20" s="390">
        <v>31621.904954000012</v>
      </c>
      <c r="H20" s="186"/>
      <c r="I20" s="187"/>
      <c r="J20" s="188"/>
    </row>
    <row r="21" spans="2:10" ht="15">
      <c r="B21" s="189"/>
      <c r="C21" s="215" t="s">
        <v>103</v>
      </c>
      <c r="D21" s="389">
        <v>-198405</v>
      </c>
      <c r="E21" s="389">
        <v>-44841</v>
      </c>
      <c r="F21" s="389">
        <v>-208216</v>
      </c>
      <c r="G21" s="390">
        <v>-218231.90495400003</v>
      </c>
      <c r="H21" s="186"/>
      <c r="I21" s="187"/>
      <c r="J21" s="188"/>
    </row>
    <row r="22" spans="2:10" ht="15">
      <c r="B22" s="189"/>
      <c r="C22" s="216" t="s">
        <v>104</v>
      </c>
      <c r="D22" s="311">
        <v>-85585</v>
      </c>
      <c r="E22" s="311">
        <v>-165067</v>
      </c>
      <c r="F22" s="311">
        <v>30754</v>
      </c>
      <c r="G22" s="376">
        <v>8788.000000000011</v>
      </c>
      <c r="H22" s="186"/>
      <c r="I22" s="187"/>
      <c r="J22" s="188"/>
    </row>
    <row r="23" spans="2:10" ht="16.5">
      <c r="B23" s="189"/>
      <c r="C23" s="216" t="s">
        <v>181</v>
      </c>
      <c r="D23" s="311">
        <v>3378</v>
      </c>
      <c r="E23" s="311">
        <v>-3835</v>
      </c>
      <c r="F23" s="311">
        <v>1018</v>
      </c>
      <c r="G23" s="376">
        <v>-1536</v>
      </c>
      <c r="H23" s="186"/>
      <c r="I23" s="187"/>
      <c r="J23" s="188"/>
    </row>
    <row r="24" spans="2:10" ht="15">
      <c r="B24" s="189"/>
      <c r="C24" s="216" t="s">
        <v>182</v>
      </c>
      <c r="D24" s="311">
        <v>-88963</v>
      </c>
      <c r="E24" s="311">
        <v>-161232</v>
      </c>
      <c r="F24" s="311">
        <v>29736</v>
      </c>
      <c r="G24" s="376">
        <v>10324</v>
      </c>
      <c r="H24" s="186"/>
      <c r="I24" s="187"/>
      <c r="J24" s="188"/>
    </row>
    <row r="25" spans="2:10" ht="15">
      <c r="B25" s="189"/>
      <c r="C25" s="216" t="s">
        <v>105</v>
      </c>
      <c r="D25" s="389">
        <v>33203</v>
      </c>
      <c r="E25" s="389">
        <v>30744</v>
      </c>
      <c r="F25" s="389">
        <v>51850</v>
      </c>
      <c r="G25" s="390">
        <v>47349.471000000005</v>
      </c>
      <c r="H25" s="186"/>
      <c r="I25" s="187"/>
      <c r="J25" s="188"/>
    </row>
    <row r="26" spans="2:10" ht="15">
      <c r="B26" s="189"/>
      <c r="C26" s="215" t="s">
        <v>106</v>
      </c>
      <c r="D26" s="389">
        <v>-122166</v>
      </c>
      <c r="E26" s="389">
        <v>-191976</v>
      </c>
      <c r="F26" s="389">
        <v>-22114</v>
      </c>
      <c r="G26" s="390">
        <v>-37025.47099999999</v>
      </c>
      <c r="H26" s="186"/>
      <c r="I26" s="187"/>
      <c r="J26" s="188"/>
    </row>
    <row r="27" spans="2:10" ht="15">
      <c r="B27" s="189"/>
      <c r="C27" s="215" t="s">
        <v>107</v>
      </c>
      <c r="D27" s="311">
        <v>78506</v>
      </c>
      <c r="E27" s="311">
        <v>15552</v>
      </c>
      <c r="F27" s="311">
        <v>123074</v>
      </c>
      <c r="G27" s="376">
        <v>39919</v>
      </c>
      <c r="H27" s="186"/>
      <c r="I27" s="187"/>
      <c r="J27" s="188"/>
    </row>
    <row r="28" spans="2:10" ht="15">
      <c r="B28" s="189"/>
      <c r="C28" s="190"/>
      <c r="D28" s="333"/>
      <c r="E28" s="331"/>
      <c r="F28" s="331"/>
      <c r="G28" s="332"/>
      <c r="H28" s="186"/>
      <c r="I28" s="187"/>
      <c r="J28" s="188"/>
    </row>
    <row r="29" spans="2:10" ht="15.75">
      <c r="B29" s="189"/>
      <c r="C29" s="214" t="s">
        <v>183</v>
      </c>
      <c r="D29" s="395">
        <f>SUM(D30:D31)+SUM(D33:D34)+D36+SUM(D38:D40)</f>
        <v>-112031.0000000018</v>
      </c>
      <c r="E29" s="395">
        <f>SUM(E30:E31)+SUM(E33:E34)+E36+SUM(E38:E40)</f>
        <v>313414.00000000047</v>
      </c>
      <c r="F29" s="395">
        <f>SUM(F30:F31)+SUM(F33:F34)+F36+SUM(F38:F40)</f>
        <v>40447.999999999374</v>
      </c>
      <c r="G29" s="395">
        <f>SUM(G30:G31)+SUM(G33:G34)+G36+SUM(G38:G40)</f>
        <v>579206.6560740008</v>
      </c>
      <c r="H29" s="186"/>
      <c r="I29" s="187"/>
      <c r="J29" s="188"/>
    </row>
    <row r="30" spans="2:10" ht="15">
      <c r="B30" s="189"/>
      <c r="C30" s="217" t="s">
        <v>108</v>
      </c>
      <c r="D30" s="311">
        <v>34158</v>
      </c>
      <c r="E30" s="311">
        <v>22999</v>
      </c>
      <c r="F30" s="311">
        <v>293285</v>
      </c>
      <c r="G30" s="376">
        <v>25220</v>
      </c>
      <c r="H30" s="186"/>
      <c r="I30" s="187"/>
      <c r="J30" s="188"/>
    </row>
    <row r="31" spans="2:10" ht="15">
      <c r="B31" s="189"/>
      <c r="C31" s="217" t="s">
        <v>109</v>
      </c>
      <c r="D31" s="311">
        <v>-78264</v>
      </c>
      <c r="E31" s="311">
        <v>56201</v>
      </c>
      <c r="F31" s="311">
        <v>-230798</v>
      </c>
      <c r="G31" s="376">
        <v>92226</v>
      </c>
      <c r="H31" s="186"/>
      <c r="I31" s="187"/>
      <c r="J31" s="188"/>
    </row>
    <row r="32" spans="2:10" ht="15">
      <c r="B32" s="189"/>
      <c r="C32" s="195"/>
      <c r="D32" s="329"/>
      <c r="E32" s="330"/>
      <c r="F32" s="331"/>
      <c r="G32" s="377"/>
      <c r="H32" s="186"/>
      <c r="I32" s="187"/>
      <c r="J32" s="188"/>
    </row>
    <row r="33" spans="2:10" ht="15">
      <c r="B33" s="189"/>
      <c r="C33" s="218" t="s">
        <v>110</v>
      </c>
      <c r="D33" s="311">
        <v>-4791.266848996656</v>
      </c>
      <c r="E33" s="311">
        <v>99194.25496075474</v>
      </c>
      <c r="F33" s="311">
        <v>-9686.102456477784</v>
      </c>
      <c r="G33" s="376">
        <v>-24308.202655280184</v>
      </c>
      <c r="H33" s="198"/>
      <c r="I33" s="187"/>
      <c r="J33" s="188"/>
    </row>
    <row r="34" spans="2:10" ht="16.5">
      <c r="B34" s="189"/>
      <c r="C34" s="217" t="s">
        <v>111</v>
      </c>
      <c r="D34" s="311">
        <v>-48910.83324388395</v>
      </c>
      <c r="E34" s="311">
        <v>-67204.97679145038</v>
      </c>
      <c r="F34" s="311">
        <v>-25504.378154513503</v>
      </c>
      <c r="G34" s="376">
        <v>-52.125634605159576</v>
      </c>
      <c r="H34" s="186"/>
      <c r="I34" s="187"/>
      <c r="J34" s="188"/>
    </row>
    <row r="35" spans="2:10" ht="15">
      <c r="B35" s="189"/>
      <c r="C35" s="318" t="s">
        <v>184</v>
      </c>
      <c r="D35" s="311">
        <v>-5037</v>
      </c>
      <c r="E35" s="311">
        <v>-10036</v>
      </c>
      <c r="F35" s="311">
        <v>-20743</v>
      </c>
      <c r="G35" s="376">
        <v>20867.656074</v>
      </c>
      <c r="H35" s="186"/>
      <c r="I35" s="187"/>
      <c r="J35" s="188"/>
    </row>
    <row r="36" spans="2:10" ht="15">
      <c r="B36" s="189"/>
      <c r="C36" s="219" t="s">
        <v>112</v>
      </c>
      <c r="D36" s="311">
        <v>-1217</v>
      </c>
      <c r="E36" s="311">
        <v>-6236</v>
      </c>
      <c r="F36" s="311">
        <v>-43667</v>
      </c>
      <c r="G36" s="376">
        <v>2282.842351</v>
      </c>
      <c r="H36" s="186"/>
      <c r="I36" s="187"/>
      <c r="J36" s="188"/>
    </row>
    <row r="37" spans="2:10" ht="15">
      <c r="B37" s="189"/>
      <c r="C37" s="195"/>
      <c r="D37" s="329"/>
      <c r="E37" s="330"/>
      <c r="F37" s="330"/>
      <c r="G37" s="378"/>
      <c r="H37" s="186"/>
      <c r="I37" s="187"/>
      <c r="J37" s="188"/>
    </row>
    <row r="38" spans="2:10" ht="16.5">
      <c r="B38" s="189"/>
      <c r="C38" s="217" t="s">
        <v>185</v>
      </c>
      <c r="D38" s="311">
        <v>-13005.899907121202</v>
      </c>
      <c r="E38" s="311">
        <v>208460.7218306961</v>
      </c>
      <c r="F38" s="311">
        <v>43418.480610990664</v>
      </c>
      <c r="G38" s="376">
        <v>483838.142012886</v>
      </c>
      <c r="H38" s="186"/>
      <c r="I38" s="187"/>
      <c r="J38" s="188"/>
    </row>
    <row r="39" spans="2:10" ht="16.5">
      <c r="B39" s="189"/>
      <c r="C39" s="217" t="s">
        <v>186</v>
      </c>
      <c r="D39" s="311">
        <v>0</v>
      </c>
      <c r="E39" s="311">
        <v>0</v>
      </c>
      <c r="F39" s="311">
        <v>13400</v>
      </c>
      <c r="G39" s="376">
        <v>0</v>
      </c>
      <c r="H39" s="186"/>
      <c r="I39" s="187"/>
      <c r="J39" s="188"/>
    </row>
    <row r="40" spans="2:10" ht="16.5">
      <c r="B40" s="189"/>
      <c r="C40" s="217" t="s">
        <v>187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</row>
    <row r="41" spans="2:10" ht="15">
      <c r="B41" s="189"/>
      <c r="C41" s="195"/>
      <c r="D41" s="333"/>
      <c r="E41" s="331"/>
      <c r="F41" s="331"/>
      <c r="G41" s="332"/>
      <c r="H41" s="186"/>
      <c r="I41" s="187"/>
      <c r="J41" s="188"/>
    </row>
    <row r="42" spans="2:10" ht="15.75">
      <c r="B42" s="189"/>
      <c r="C42" s="220" t="s">
        <v>113</v>
      </c>
      <c r="D42" s="310">
        <f>+D43</f>
        <v>-33585.99999999814</v>
      </c>
      <c r="E42" s="310">
        <f>+E43</f>
        <v>-7104.000000000931</v>
      </c>
      <c r="F42" s="310">
        <f>+F43</f>
        <v>-22782.999999999534</v>
      </c>
      <c r="G42" s="310">
        <f>+G43</f>
        <v>55827.34392599948</v>
      </c>
      <c r="H42" s="186"/>
      <c r="I42" s="187"/>
      <c r="J42" s="188"/>
    </row>
    <row r="43" spans="2:10" ht="15">
      <c r="B43" s="189"/>
      <c r="C43" s="221" t="s">
        <v>114</v>
      </c>
      <c r="D43" s="363">
        <f>D46-(D10+D12+D30+D31+D33+D34+D36+D38+D39)</f>
        <v>-33585.99999999814</v>
      </c>
      <c r="E43" s="363">
        <f>E46-(E10+E12+E30+E31+E33+E34+E36+E38+E39)</f>
        <v>-7104.000000000931</v>
      </c>
      <c r="F43" s="363">
        <f>F46-(F10+F12+F30+F31+F33+F34+F36+F38+F39)</f>
        <v>-22782.999999999534</v>
      </c>
      <c r="G43" s="376">
        <f>G46-(G10+G12+G30+G31+G33+G34+G36+G38+G39)</f>
        <v>55827.34392599948</v>
      </c>
      <c r="H43" s="186"/>
      <c r="I43" s="187"/>
      <c r="J43" s="188"/>
    </row>
    <row r="44" spans="2:10" ht="15">
      <c r="B44" s="189"/>
      <c r="C44" s="217" t="s">
        <v>115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</row>
    <row r="45" spans="2:10" ht="15.75" thickBot="1">
      <c r="B45" s="189"/>
      <c r="C45" s="190"/>
      <c r="D45" s="334"/>
      <c r="E45" s="335"/>
      <c r="F45" s="335"/>
      <c r="G45" s="336"/>
      <c r="H45" s="203"/>
      <c r="I45" s="187"/>
      <c r="J45" s="188"/>
    </row>
    <row r="46" spans="2:10" ht="18.75" thickBot="1" thickTop="1">
      <c r="B46" s="189"/>
      <c r="C46" s="173" t="s">
        <v>188</v>
      </c>
      <c r="D46" s="298">
        <v>1140768</v>
      </c>
      <c r="E46" s="298">
        <v>2614037</v>
      </c>
      <c r="F46" s="298">
        <v>1075552</v>
      </c>
      <c r="G46" s="309">
        <v>1327164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116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189</v>
      </c>
      <c r="E50" s="1"/>
      <c r="F50" s="1"/>
      <c r="G50" s="5"/>
      <c r="H50" s="5" t="s">
        <v>190</v>
      </c>
      <c r="I50" s="94"/>
      <c r="J50" s="2"/>
    </row>
    <row r="51" spans="2:10" ht="15.75">
      <c r="B51" s="12"/>
      <c r="C51" s="108" t="s">
        <v>191</v>
      </c>
      <c r="E51" s="1"/>
      <c r="F51" s="1"/>
      <c r="H51" s="223" t="s">
        <v>192</v>
      </c>
      <c r="I51" s="94"/>
      <c r="J51" s="2"/>
    </row>
    <row r="52" spans="2:10" ht="15.75">
      <c r="B52" s="12"/>
      <c r="C52" s="108" t="s">
        <v>193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6">
      <selection activeCell="B2" sqref="B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149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  <c r="J7" s="2"/>
      <c r="K7" s="2"/>
      <c r="L7" s="2"/>
    </row>
    <row r="8" spans="2:12" ht="15.75">
      <c r="B8" s="12"/>
      <c r="C8" s="384" t="str">
        <f>Fedőlap!$E$13</f>
        <v>Dátum: 2011.09.30.</v>
      </c>
      <c r="D8" s="366"/>
      <c r="E8" s="366"/>
      <c r="F8" s="366"/>
      <c r="G8" s="366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1" t="s">
        <v>118</v>
      </c>
      <c r="D10" s="298">
        <f>-'1. Tábla'!E11</f>
        <v>1422512</v>
      </c>
      <c r="E10" s="298">
        <f>-'1. Tábla'!F11</f>
        <v>923789</v>
      </c>
      <c r="F10" s="298">
        <f>-'1. Tábla'!G11</f>
        <v>962328</v>
      </c>
      <c r="G10" s="355">
        <f>-'1. Tábla'!H11</f>
        <v>934427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91"/>
      <c r="E11" s="304"/>
      <c r="F11" s="304"/>
      <c r="G11" s="396"/>
      <c r="H11" s="98"/>
      <c r="I11" s="94"/>
      <c r="J11" s="2"/>
      <c r="K11" s="2"/>
      <c r="L11" s="2"/>
    </row>
    <row r="12" spans="2:12" ht="17.25">
      <c r="B12" s="183"/>
      <c r="C12" s="319" t="s">
        <v>180</v>
      </c>
      <c r="D12" s="393">
        <f>D13+D14+D15+D22+D27</f>
        <v>-250629</v>
      </c>
      <c r="E12" s="393">
        <f>E13+E14+E15+E22+E27</f>
        <v>1292872.9999999998</v>
      </c>
      <c r="F12" s="393">
        <f>F13+F14+F15+F22+F27</f>
        <v>-56454.999999999796</v>
      </c>
      <c r="G12" s="395">
        <f>G13+G14+G15+G22+G27</f>
        <v>-371414</v>
      </c>
      <c r="H12" s="186"/>
      <c r="I12" s="187"/>
      <c r="J12" s="188"/>
      <c r="K12" s="188"/>
      <c r="L12" s="188"/>
    </row>
    <row r="13" spans="2:12" ht="15">
      <c r="B13" s="189"/>
      <c r="C13" s="215" t="s">
        <v>195</v>
      </c>
      <c r="D13" s="311">
        <v>2188.0000000000164</v>
      </c>
      <c r="E13" s="311">
        <v>1464539</v>
      </c>
      <c r="F13" s="311">
        <v>-693596</v>
      </c>
      <c r="G13" s="376">
        <v>-55385</v>
      </c>
      <c r="H13" s="186"/>
      <c r="I13" s="187"/>
      <c r="J13" s="188"/>
      <c r="K13" s="188"/>
      <c r="L13" s="188"/>
    </row>
    <row r="14" spans="2:12" ht="15">
      <c r="B14" s="189"/>
      <c r="C14" s="215" t="s">
        <v>196</v>
      </c>
      <c r="D14" s="311">
        <v>-13162</v>
      </c>
      <c r="E14" s="311">
        <v>-12508</v>
      </c>
      <c r="F14" s="311">
        <v>-119447</v>
      </c>
      <c r="G14" s="376">
        <v>-76566</v>
      </c>
      <c r="H14" s="186"/>
      <c r="I14" s="187"/>
      <c r="J14" s="188"/>
      <c r="K14" s="188"/>
      <c r="L14" s="188"/>
    </row>
    <row r="15" spans="2:12" ht="15">
      <c r="B15" s="189"/>
      <c r="C15" s="215" t="s">
        <v>197</v>
      </c>
      <c r="D15" s="311">
        <v>-237390</v>
      </c>
      <c r="E15" s="311">
        <v>-39059</v>
      </c>
      <c r="F15" s="311">
        <v>596054</v>
      </c>
      <c r="G15" s="376">
        <v>-274967</v>
      </c>
      <c r="H15" s="186"/>
      <c r="I15" s="187"/>
      <c r="J15" s="188"/>
      <c r="K15" s="188"/>
      <c r="L15" s="188"/>
    </row>
    <row r="16" spans="2:12" ht="15">
      <c r="B16" s="189"/>
      <c r="C16" s="216" t="s">
        <v>102</v>
      </c>
      <c r="D16" s="389">
        <v>2323735</v>
      </c>
      <c r="E16" s="389">
        <v>2024822</v>
      </c>
      <c r="F16" s="389">
        <v>3653315</v>
      </c>
      <c r="G16" s="390">
        <v>2452759.089954</v>
      </c>
      <c r="H16" s="186"/>
      <c r="I16" s="187"/>
      <c r="J16" s="188"/>
      <c r="K16" s="188"/>
      <c r="L16" s="188"/>
    </row>
    <row r="17" spans="2:12" ht="15">
      <c r="B17" s="189"/>
      <c r="C17" s="215" t="s">
        <v>103</v>
      </c>
      <c r="D17" s="389">
        <v>-2561125</v>
      </c>
      <c r="E17" s="389">
        <v>-2063881</v>
      </c>
      <c r="F17" s="389">
        <v>-3057261</v>
      </c>
      <c r="G17" s="390">
        <v>-2727726.089954</v>
      </c>
      <c r="H17" s="186"/>
      <c r="I17" s="187"/>
      <c r="J17" s="188"/>
      <c r="K17" s="188"/>
      <c r="L17" s="188"/>
    </row>
    <row r="18" spans="2:12" ht="15">
      <c r="B18" s="189"/>
      <c r="C18" s="216" t="s">
        <v>198</v>
      </c>
      <c r="D18" s="311">
        <v>-65102</v>
      </c>
      <c r="E18" s="311">
        <v>-23259</v>
      </c>
      <c r="F18" s="311">
        <v>60648</v>
      </c>
      <c r="G18" s="376">
        <v>-89426</v>
      </c>
      <c r="H18" s="186"/>
      <c r="I18" s="187"/>
      <c r="J18" s="188"/>
      <c r="K18" s="188"/>
      <c r="L18" s="188"/>
    </row>
    <row r="19" spans="2:12" ht="15">
      <c r="B19" s="189"/>
      <c r="C19" s="216" t="s">
        <v>199</v>
      </c>
      <c r="D19" s="311">
        <v>-172288</v>
      </c>
      <c r="E19" s="311">
        <v>-15800</v>
      </c>
      <c r="F19" s="311">
        <v>535406</v>
      </c>
      <c r="G19" s="376">
        <v>-185541</v>
      </c>
      <c r="H19" s="186"/>
      <c r="I19" s="187"/>
      <c r="J19" s="188"/>
      <c r="K19" s="188"/>
      <c r="L19" s="188"/>
    </row>
    <row r="20" spans="2:12" ht="15">
      <c r="B20" s="189"/>
      <c r="C20" s="216" t="s">
        <v>102</v>
      </c>
      <c r="D20" s="389">
        <v>11856</v>
      </c>
      <c r="E20" s="389">
        <v>17713</v>
      </c>
      <c r="F20" s="389">
        <v>732710</v>
      </c>
      <c r="G20" s="390">
        <v>21505.30495400001</v>
      </c>
      <c r="H20" s="186"/>
      <c r="I20" s="187"/>
      <c r="J20" s="188"/>
      <c r="K20" s="188"/>
      <c r="L20" s="188"/>
    </row>
    <row r="21" spans="2:12" ht="15">
      <c r="B21" s="189"/>
      <c r="C21" s="216" t="s">
        <v>103</v>
      </c>
      <c r="D21" s="389">
        <v>-184144</v>
      </c>
      <c r="E21" s="389">
        <v>-33513</v>
      </c>
      <c r="F21" s="389">
        <v>-197304</v>
      </c>
      <c r="G21" s="390">
        <v>-207046.30495400002</v>
      </c>
      <c r="H21" s="186"/>
      <c r="I21" s="187"/>
      <c r="J21" s="188"/>
      <c r="K21" s="188"/>
      <c r="L21" s="188"/>
    </row>
    <row r="22" spans="2:12" ht="15">
      <c r="B22" s="189"/>
      <c r="C22" s="216" t="s">
        <v>200</v>
      </c>
      <c r="D22" s="311">
        <v>-64603</v>
      </c>
      <c r="E22" s="311">
        <v>-146226</v>
      </c>
      <c r="F22" s="311">
        <v>23264</v>
      </c>
      <c r="G22" s="376">
        <v>-929.9999999999926</v>
      </c>
      <c r="H22" s="186"/>
      <c r="I22" s="187"/>
      <c r="J22" s="188"/>
      <c r="K22" s="188"/>
      <c r="L22" s="188"/>
    </row>
    <row r="23" spans="2:12" ht="16.5">
      <c r="B23" s="189"/>
      <c r="C23" s="216" t="s">
        <v>181</v>
      </c>
      <c r="D23" s="311">
        <v>719</v>
      </c>
      <c r="E23" s="311">
        <v>-889</v>
      </c>
      <c r="F23" s="311">
        <v>551</v>
      </c>
      <c r="G23" s="376">
        <v>5.999999999999978</v>
      </c>
      <c r="H23" s="186"/>
      <c r="I23" s="187"/>
      <c r="J23" s="188"/>
      <c r="K23" s="188"/>
      <c r="L23" s="188"/>
    </row>
    <row r="24" spans="2:12" ht="15">
      <c r="B24" s="189"/>
      <c r="C24" s="317" t="s">
        <v>182</v>
      </c>
      <c r="D24" s="311">
        <v>-65322</v>
      </c>
      <c r="E24" s="311">
        <v>-145337</v>
      </c>
      <c r="F24" s="311">
        <v>22713</v>
      </c>
      <c r="G24" s="376">
        <v>-935.9999999999926</v>
      </c>
      <c r="H24" s="186"/>
      <c r="I24" s="187"/>
      <c r="J24" s="188"/>
      <c r="K24" s="188"/>
      <c r="L24" s="188"/>
    </row>
    <row r="25" spans="2:12" ht="15">
      <c r="B25" s="189"/>
      <c r="C25" s="216" t="s">
        <v>105</v>
      </c>
      <c r="D25" s="389">
        <v>27309</v>
      </c>
      <c r="E25" s="389">
        <v>22354</v>
      </c>
      <c r="F25" s="389">
        <v>40600</v>
      </c>
      <c r="G25" s="390">
        <v>30236.2</v>
      </c>
      <c r="H25" s="186"/>
      <c r="I25" s="187"/>
      <c r="J25" s="188"/>
      <c r="K25" s="188"/>
      <c r="L25" s="188"/>
    </row>
    <row r="26" spans="2:12" ht="15">
      <c r="B26" s="189"/>
      <c r="C26" s="215" t="s">
        <v>106</v>
      </c>
      <c r="D26" s="389">
        <v>-92631</v>
      </c>
      <c r="E26" s="389">
        <v>-167691</v>
      </c>
      <c r="F26" s="389">
        <v>-17887</v>
      </c>
      <c r="G26" s="390">
        <v>-31172.2</v>
      </c>
      <c r="H26" s="186"/>
      <c r="I26" s="187"/>
      <c r="J26" s="188"/>
      <c r="K26" s="188"/>
      <c r="L26" s="188"/>
    </row>
    <row r="27" spans="2:12" ht="15">
      <c r="B27" s="189"/>
      <c r="C27" s="215" t="s">
        <v>107</v>
      </c>
      <c r="D27" s="311">
        <v>62338</v>
      </c>
      <c r="E27" s="311">
        <v>26127</v>
      </c>
      <c r="F27" s="311">
        <v>137270</v>
      </c>
      <c r="G27" s="376">
        <v>36434</v>
      </c>
      <c r="H27" s="186"/>
      <c r="I27" s="187"/>
      <c r="J27" s="188"/>
      <c r="K27" s="188"/>
      <c r="L27" s="188"/>
    </row>
    <row r="28" spans="2:12" ht="15">
      <c r="B28" s="189"/>
      <c r="C28" s="190"/>
      <c r="D28" s="333"/>
      <c r="E28" s="331"/>
      <c r="F28" s="331"/>
      <c r="G28" s="332"/>
      <c r="H28" s="186"/>
      <c r="I28" s="187"/>
      <c r="J28" s="188"/>
      <c r="K28" s="188"/>
      <c r="L28" s="188"/>
    </row>
    <row r="29" spans="2:12" ht="15.75">
      <c r="B29" s="189"/>
      <c r="C29" s="214" t="s">
        <v>183</v>
      </c>
      <c r="D29" s="395">
        <f>SUM(D30:D31)+SUM(D33:D34)+D36+SUM(D38:D40)</f>
        <v>-163364.99999999854</v>
      </c>
      <c r="E29" s="395">
        <f>SUM(E30:E31)+SUM(E33:E34)+E36+SUM(E38:E40)</f>
        <v>206738.0000000006</v>
      </c>
      <c r="F29" s="395">
        <f>SUM(F30:F31)+SUM(F33:F34)+F36+SUM(F38:F40)</f>
        <v>62229.99999999786</v>
      </c>
      <c r="G29" s="395">
        <f>SUM(G30:G31)+SUM(G33:G34)+G36+SUM(G38:G40)</f>
        <v>467878.65607400186</v>
      </c>
      <c r="H29" s="186"/>
      <c r="I29" s="187"/>
      <c r="J29" s="188"/>
      <c r="K29" s="188"/>
      <c r="L29" s="188"/>
    </row>
    <row r="30" spans="2:12" ht="15">
      <c r="B30" s="189"/>
      <c r="C30" s="217" t="s">
        <v>201</v>
      </c>
      <c r="D30" s="311">
        <v>34158</v>
      </c>
      <c r="E30" s="311">
        <v>22999</v>
      </c>
      <c r="F30" s="311">
        <v>293285</v>
      </c>
      <c r="G30" s="376">
        <v>25220</v>
      </c>
      <c r="H30" s="186"/>
      <c r="I30" s="187"/>
      <c r="J30" s="188"/>
      <c r="K30" s="188"/>
      <c r="L30" s="188"/>
    </row>
    <row r="31" spans="2:12" ht="15">
      <c r="B31" s="189"/>
      <c r="C31" s="217" t="s">
        <v>202</v>
      </c>
      <c r="D31" s="311">
        <v>-131149</v>
      </c>
      <c r="E31" s="311">
        <v>11214</v>
      </c>
      <c r="F31" s="311">
        <v>-194969</v>
      </c>
      <c r="G31" s="376">
        <v>93300</v>
      </c>
      <c r="H31" s="186"/>
      <c r="I31" s="187"/>
      <c r="J31" s="188"/>
      <c r="K31" s="188"/>
      <c r="L31" s="188"/>
    </row>
    <row r="32" spans="2:12" ht="15">
      <c r="B32" s="189"/>
      <c r="C32" s="318"/>
      <c r="D32" s="329"/>
      <c r="E32" s="330"/>
      <c r="F32" s="331"/>
      <c r="G32" s="377"/>
      <c r="H32" s="186"/>
      <c r="I32" s="187"/>
      <c r="J32" s="188"/>
      <c r="K32" s="188"/>
      <c r="L32" s="188"/>
    </row>
    <row r="33" spans="2:12" ht="15">
      <c r="B33" s="189"/>
      <c r="C33" s="320" t="s">
        <v>203</v>
      </c>
      <c r="D33" s="311">
        <v>-4367.844181052078</v>
      </c>
      <c r="E33" s="311">
        <v>101114.12443349764</v>
      </c>
      <c r="F33" s="311">
        <v>-12195.090094327497</v>
      </c>
      <c r="G33" s="376">
        <v>-24958.44715811745</v>
      </c>
      <c r="H33" s="198"/>
      <c r="I33" s="187"/>
      <c r="J33" s="188"/>
      <c r="K33" s="188"/>
      <c r="L33" s="188"/>
    </row>
    <row r="34" spans="2:12" ht="16.5">
      <c r="B34" s="189"/>
      <c r="C34" s="217" t="s">
        <v>204</v>
      </c>
      <c r="D34" s="311">
        <v>-47826.833243884</v>
      </c>
      <c r="E34" s="311">
        <v>-67773.97679145035</v>
      </c>
      <c r="F34" s="311">
        <v>-23079.378154513437</v>
      </c>
      <c r="G34" s="376">
        <v>254.87436539485861</v>
      </c>
      <c r="H34" s="186"/>
      <c r="I34" s="187"/>
      <c r="J34" s="188"/>
      <c r="K34" s="188"/>
      <c r="L34" s="188"/>
    </row>
    <row r="35" spans="2:12" ht="15">
      <c r="B35" s="189"/>
      <c r="C35" s="318" t="s">
        <v>184</v>
      </c>
      <c r="D35" s="311">
        <v>-5037</v>
      </c>
      <c r="E35" s="311">
        <v>-10036</v>
      </c>
      <c r="F35" s="311">
        <v>-20743</v>
      </c>
      <c r="G35" s="376">
        <v>20867.656074</v>
      </c>
      <c r="H35" s="186"/>
      <c r="I35" s="187"/>
      <c r="J35" s="188"/>
      <c r="K35" s="188"/>
      <c r="L35" s="188"/>
    </row>
    <row r="36" spans="2:12" ht="15">
      <c r="B36" s="189"/>
      <c r="C36" s="219" t="s">
        <v>205</v>
      </c>
      <c r="D36" s="311">
        <v>-1217</v>
      </c>
      <c r="E36" s="311">
        <v>-6236</v>
      </c>
      <c r="F36" s="311">
        <v>-43667</v>
      </c>
      <c r="G36" s="376">
        <v>2282.842351</v>
      </c>
      <c r="H36" s="186"/>
      <c r="I36" s="187"/>
      <c r="J36" s="188"/>
      <c r="K36" s="188"/>
      <c r="L36" s="188"/>
    </row>
    <row r="37" spans="2:12" ht="15">
      <c r="B37" s="189"/>
      <c r="C37" s="321"/>
      <c r="D37" s="329"/>
      <c r="E37" s="330"/>
      <c r="F37" s="330"/>
      <c r="G37" s="378"/>
      <c r="H37" s="186"/>
      <c r="I37" s="187"/>
      <c r="J37" s="188"/>
      <c r="K37" s="188"/>
      <c r="L37" s="188"/>
    </row>
    <row r="38" spans="2:12" ht="16.5">
      <c r="B38" s="189"/>
      <c r="C38" s="217" t="s">
        <v>206</v>
      </c>
      <c r="D38" s="311">
        <v>-12962.322575062513</v>
      </c>
      <c r="E38" s="311">
        <v>145420.85235795332</v>
      </c>
      <c r="F38" s="311">
        <v>29455.46824883879</v>
      </c>
      <c r="G38" s="376">
        <v>371779.3865157245</v>
      </c>
      <c r="H38" s="186"/>
      <c r="I38" s="187"/>
      <c r="J38" s="188"/>
      <c r="K38" s="188"/>
      <c r="L38" s="188"/>
    </row>
    <row r="39" spans="2:12" ht="16.5">
      <c r="B39" s="189"/>
      <c r="C39" s="217" t="s">
        <v>207</v>
      </c>
      <c r="D39" s="311">
        <v>0</v>
      </c>
      <c r="E39" s="311">
        <v>0</v>
      </c>
      <c r="F39" s="311">
        <v>13400</v>
      </c>
      <c r="G39" s="37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208</v>
      </c>
      <c r="D40" s="311">
        <v>0</v>
      </c>
      <c r="E40" s="311">
        <v>0</v>
      </c>
      <c r="F40" s="311">
        <v>0</v>
      </c>
      <c r="G40" s="37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33"/>
      <c r="E41" s="331"/>
      <c r="F41" s="331"/>
      <c r="G41" s="377"/>
      <c r="H41" s="186"/>
      <c r="I41" s="187"/>
      <c r="J41" s="188"/>
      <c r="K41" s="188"/>
      <c r="L41" s="188"/>
    </row>
    <row r="42" spans="2:12" ht="15.75">
      <c r="B42" s="189"/>
      <c r="C42" s="220" t="s">
        <v>113</v>
      </c>
      <c r="D42" s="310">
        <f>+D43</f>
        <v>-30610</v>
      </c>
      <c r="E42" s="310">
        <f>+E43</f>
        <v>-979.0000000004657</v>
      </c>
      <c r="F42" s="310">
        <f>+F43</f>
        <v>-37666</v>
      </c>
      <c r="G42" s="376">
        <f>+G43</f>
        <v>41831.34392599808</v>
      </c>
      <c r="H42" s="186"/>
      <c r="I42" s="187"/>
      <c r="J42" s="188"/>
      <c r="K42" s="188"/>
      <c r="L42" s="188"/>
    </row>
    <row r="43" spans="2:12" ht="15">
      <c r="B43" s="189"/>
      <c r="C43" s="221" t="s">
        <v>209</v>
      </c>
      <c r="D43" s="363">
        <f>D46-(D10+D12+D30+D31+D33+D34+D36+D38+D39)</f>
        <v>-30610</v>
      </c>
      <c r="E43" s="363">
        <f>E46-(E10+E12+E30+E31+E33+E34+E36+E38+E39)</f>
        <v>-979.0000000004657</v>
      </c>
      <c r="F43" s="363">
        <f>F46-(F10+F12+F30+F31+F33+F34+F36+F38+F39)</f>
        <v>-37666</v>
      </c>
      <c r="G43" s="379">
        <f>G46-(G10+G12+G30+G31+G33+G34+G36+G38+G39)</f>
        <v>41831.34392599808</v>
      </c>
      <c r="H43" s="186"/>
      <c r="I43" s="187"/>
      <c r="J43" s="188"/>
      <c r="K43" s="188"/>
      <c r="L43" s="188"/>
    </row>
    <row r="44" spans="2:12" ht="15">
      <c r="B44" s="189"/>
      <c r="C44" s="217" t="s">
        <v>210</v>
      </c>
      <c r="D44" s="311">
        <v>0</v>
      </c>
      <c r="E44" s="311">
        <v>0</v>
      </c>
      <c r="F44" s="311">
        <v>0</v>
      </c>
      <c r="G44" s="37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34"/>
      <c r="E45" s="335"/>
      <c r="F45" s="335"/>
      <c r="G45" s="380"/>
      <c r="H45" s="225"/>
      <c r="I45" s="187"/>
      <c r="J45" s="188"/>
      <c r="K45" s="188"/>
      <c r="L45" s="188"/>
    </row>
    <row r="46" spans="2:12" ht="18.75" thickBot="1" thickTop="1">
      <c r="B46" s="189"/>
      <c r="C46" s="261" t="s">
        <v>119</v>
      </c>
      <c r="D46" s="337">
        <v>977908.0000000013</v>
      </c>
      <c r="E46" s="337">
        <v>2422421</v>
      </c>
      <c r="F46" s="337">
        <v>930436.9999999981</v>
      </c>
      <c r="G46" s="381">
        <v>1072723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8"/>
      <c r="E47" s="338"/>
      <c r="F47" s="338"/>
      <c r="G47" s="338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9"/>
      <c r="E48" s="340"/>
      <c r="F48" s="340"/>
      <c r="G48" s="340"/>
      <c r="H48" s="397"/>
      <c r="I48" s="94"/>
      <c r="J48" s="2"/>
      <c r="K48" s="2"/>
      <c r="L48" s="2"/>
    </row>
    <row r="49" spans="2:12" ht="17.25" thickBot="1" thickTop="1">
      <c r="B49" s="12"/>
      <c r="C49" s="262" t="s">
        <v>120</v>
      </c>
      <c r="D49" s="337">
        <v>16040537</v>
      </c>
      <c r="E49" s="337">
        <v>18395361</v>
      </c>
      <c r="F49" s="337">
        <v>19267187</v>
      </c>
      <c r="G49" s="337">
        <v>20433309</v>
      </c>
      <c r="H49" s="398"/>
      <c r="I49" s="94"/>
      <c r="J49" s="2"/>
      <c r="K49" s="2"/>
      <c r="L49" s="2"/>
    </row>
    <row r="50" spans="2:12" ht="17.25" thickTop="1">
      <c r="B50" s="12"/>
      <c r="C50" s="216" t="s">
        <v>211</v>
      </c>
      <c r="D50" s="311">
        <v>16113851</v>
      </c>
      <c r="E50" s="311">
        <v>18536272</v>
      </c>
      <c r="F50" s="311">
        <v>19466709</v>
      </c>
      <c r="G50" s="311">
        <v>20539432</v>
      </c>
      <c r="H50" s="399"/>
      <c r="I50" s="94"/>
      <c r="J50" s="2"/>
      <c r="K50" s="2"/>
      <c r="L50" s="2"/>
    </row>
    <row r="51" spans="2:12" ht="16.5" customHeight="1">
      <c r="B51" s="12"/>
      <c r="C51" s="263" t="s">
        <v>212</v>
      </c>
      <c r="D51" s="311">
        <v>73314</v>
      </c>
      <c r="E51" s="311">
        <v>140911</v>
      </c>
      <c r="F51" s="311">
        <v>199522</v>
      </c>
      <c r="G51" s="311">
        <v>106123</v>
      </c>
      <c r="H51" s="400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189</v>
      </c>
      <c r="E55" s="1"/>
      <c r="F55" s="1"/>
      <c r="G55" s="5"/>
      <c r="H55" s="5" t="s">
        <v>190</v>
      </c>
      <c r="I55" s="94"/>
      <c r="J55" s="2"/>
      <c r="K55" s="5"/>
      <c r="L55" s="2"/>
    </row>
    <row r="56" spans="2:12" ht="15.75">
      <c r="B56" s="12"/>
      <c r="C56" s="108" t="s">
        <v>194</v>
      </c>
      <c r="E56" s="1"/>
      <c r="F56" s="1"/>
      <c r="H56" s="223" t="s">
        <v>192</v>
      </c>
      <c r="I56" s="94"/>
      <c r="J56" s="2"/>
      <c r="K56" s="5"/>
      <c r="L56" s="2"/>
    </row>
    <row r="57" spans="2:12" ht="15.75">
      <c r="B57" s="12"/>
      <c r="C57" s="108" t="s">
        <v>193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3">
      <selection activeCell="B2" sqref="B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148</v>
      </c>
      <c r="D2" s="3"/>
      <c r="E2" s="2"/>
      <c r="F2" s="2"/>
      <c r="G2" s="2"/>
      <c r="H2" s="2"/>
      <c r="I2" s="2"/>
    </row>
    <row r="3" spans="2:9" ht="18">
      <c r="B3" s="114"/>
      <c r="C3" s="180" t="s">
        <v>121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5" t="s">
        <v>75</v>
      </c>
      <c r="F6" s="425"/>
      <c r="G6" s="83"/>
      <c r="H6" s="83"/>
      <c r="I6" s="94"/>
    </row>
    <row r="7" spans="2:9" ht="15.75">
      <c r="B7" s="12"/>
      <c r="C7" s="165" t="s">
        <v>26</v>
      </c>
      <c r="D7" s="21">
        <v>2007</v>
      </c>
      <c r="E7" s="21">
        <v>2008</v>
      </c>
      <c r="F7" s="21">
        <v>2009</v>
      </c>
      <c r="G7" s="21">
        <v>2010</v>
      </c>
      <c r="H7" s="85"/>
      <c r="I7" s="94"/>
    </row>
    <row r="8" spans="2:9" ht="15.75">
      <c r="B8" s="12"/>
      <c r="C8" s="384" t="str">
        <f>Fedőlap!$E$13</f>
        <v>Dátum: 2011.09.30.</v>
      </c>
      <c r="D8" s="366"/>
      <c r="E8" s="366"/>
      <c r="F8" s="366"/>
      <c r="G8" s="366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1" t="s">
        <v>122</v>
      </c>
      <c r="D10" s="120" t="s">
        <v>5</v>
      </c>
      <c r="E10" s="120" t="s">
        <v>5</v>
      </c>
      <c r="F10" s="120" t="s">
        <v>5</v>
      </c>
      <c r="G10" s="268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9" t="s">
        <v>180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195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196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197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102</v>
      </c>
      <c r="D16" s="401" t="s">
        <v>5</v>
      </c>
      <c r="E16" s="401" t="s">
        <v>5</v>
      </c>
      <c r="F16" s="401" t="s">
        <v>5</v>
      </c>
      <c r="G16" s="402" t="s">
        <v>5</v>
      </c>
      <c r="H16" s="186"/>
      <c r="I16" s="187"/>
    </row>
    <row r="17" spans="2:9" ht="15">
      <c r="B17" s="189"/>
      <c r="C17" s="215" t="s">
        <v>103</v>
      </c>
      <c r="D17" s="401" t="s">
        <v>5</v>
      </c>
      <c r="E17" s="401" t="s">
        <v>5</v>
      </c>
      <c r="F17" s="401" t="s">
        <v>5</v>
      </c>
      <c r="G17" s="402" t="s">
        <v>5</v>
      </c>
      <c r="H17" s="186"/>
      <c r="I17" s="187"/>
    </row>
    <row r="18" spans="2:9" ht="15">
      <c r="B18" s="189"/>
      <c r="C18" s="216" t="s">
        <v>198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199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102</v>
      </c>
      <c r="D20" s="401" t="s">
        <v>5</v>
      </c>
      <c r="E20" s="401" t="s">
        <v>5</v>
      </c>
      <c r="F20" s="401" t="s">
        <v>5</v>
      </c>
      <c r="G20" s="402" t="s">
        <v>5</v>
      </c>
      <c r="H20" s="186"/>
      <c r="I20" s="187"/>
    </row>
    <row r="21" spans="2:9" ht="15">
      <c r="B21" s="189"/>
      <c r="C21" s="216" t="s">
        <v>103</v>
      </c>
      <c r="D21" s="401" t="s">
        <v>5</v>
      </c>
      <c r="E21" s="401" t="s">
        <v>5</v>
      </c>
      <c r="F21" s="401" t="s">
        <v>5</v>
      </c>
      <c r="G21" s="402" t="s">
        <v>5</v>
      </c>
      <c r="H21" s="186"/>
      <c r="I21" s="187"/>
    </row>
    <row r="22" spans="2:9" ht="15">
      <c r="B22" s="189"/>
      <c r="C22" s="216" t="s">
        <v>200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181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7" t="s">
        <v>182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105</v>
      </c>
      <c r="D25" s="401" t="s">
        <v>5</v>
      </c>
      <c r="E25" s="401" t="s">
        <v>5</v>
      </c>
      <c r="F25" s="401" t="s">
        <v>5</v>
      </c>
      <c r="G25" s="402" t="s">
        <v>5</v>
      </c>
      <c r="H25" s="186"/>
      <c r="I25" s="187"/>
    </row>
    <row r="26" spans="2:9" ht="15">
      <c r="B26" s="189"/>
      <c r="C26" s="215" t="s">
        <v>106</v>
      </c>
      <c r="D26" s="401" t="s">
        <v>5</v>
      </c>
      <c r="E26" s="401" t="s">
        <v>5</v>
      </c>
      <c r="F26" s="401" t="s">
        <v>5</v>
      </c>
      <c r="G26" s="402" t="s">
        <v>5</v>
      </c>
      <c r="H26" s="186"/>
      <c r="I26" s="187"/>
    </row>
    <row r="27" spans="2:9" ht="15">
      <c r="B27" s="189"/>
      <c r="C27" s="215" t="s">
        <v>107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183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201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202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8"/>
      <c r="D32" s="196"/>
      <c r="E32" s="197"/>
      <c r="F32" s="193"/>
      <c r="G32" s="194"/>
      <c r="H32" s="186"/>
      <c r="I32" s="187"/>
    </row>
    <row r="33" spans="2:9" ht="15">
      <c r="B33" s="189"/>
      <c r="C33" s="320" t="s">
        <v>203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204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8" t="s">
        <v>184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205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21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206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207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208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113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209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210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1" t="s">
        <v>123</v>
      </c>
      <c r="D46" s="238" t="s">
        <v>5</v>
      </c>
      <c r="E46" s="238" t="s">
        <v>5</v>
      </c>
      <c r="F46" s="238" t="s">
        <v>5</v>
      </c>
      <c r="G46" s="269" t="s">
        <v>5</v>
      </c>
      <c r="H46" s="204"/>
      <c r="I46" s="187"/>
    </row>
    <row r="47" spans="2:9" ht="17.25" thickBot="1" thickTop="1">
      <c r="B47" s="12"/>
      <c r="C47" s="205"/>
      <c r="D47" s="264"/>
      <c r="E47" s="226"/>
      <c r="F47" s="226"/>
      <c r="G47" s="265"/>
      <c r="H47" s="227"/>
      <c r="I47" s="94"/>
    </row>
    <row r="48" spans="2:9" ht="17.25" thickBot="1" thickTop="1">
      <c r="B48" s="12"/>
      <c r="C48" s="228"/>
      <c r="D48" s="266"/>
      <c r="E48" s="229"/>
      <c r="F48" s="229"/>
      <c r="G48" s="267"/>
      <c r="H48" s="230"/>
      <c r="I48" s="94"/>
    </row>
    <row r="49" spans="2:9" ht="17.25" thickBot="1" thickTop="1">
      <c r="B49" s="12"/>
      <c r="C49" s="262" t="s">
        <v>124</v>
      </c>
      <c r="D49" s="120" t="s">
        <v>5</v>
      </c>
      <c r="E49" s="120" t="s">
        <v>5</v>
      </c>
      <c r="F49" s="120" t="s">
        <v>5</v>
      </c>
      <c r="G49" s="268" t="s">
        <v>5</v>
      </c>
      <c r="H49" s="106"/>
      <c r="I49" s="94"/>
    </row>
    <row r="50" spans="2:9" ht="17.25" thickTop="1">
      <c r="B50" s="12"/>
      <c r="C50" s="216" t="s">
        <v>213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22" t="s">
        <v>214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116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189</v>
      </c>
      <c r="E55" s="1"/>
      <c r="F55" s="1"/>
      <c r="G55" s="5"/>
      <c r="H55" s="5" t="s">
        <v>190</v>
      </c>
      <c r="I55" s="94"/>
    </row>
    <row r="56" spans="2:9" ht="15.75">
      <c r="B56" s="12"/>
      <c r="C56" s="108" t="s">
        <v>194</v>
      </c>
      <c r="E56" s="1"/>
      <c r="F56" s="1"/>
      <c r="H56" s="223" t="s">
        <v>192</v>
      </c>
      <c r="I56" s="94"/>
    </row>
    <row r="57" spans="2:9" ht="15.75">
      <c r="B57" s="12"/>
      <c r="C57" s="108" t="s">
        <v>193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2010-09-30T14:00:24Z</cp:lastPrinted>
  <dcterms:created xsi:type="dcterms:W3CDTF">2008-10-08T08:00:27Z</dcterms:created>
  <dcterms:modified xsi:type="dcterms:W3CDTF">2011-09-30T13:14:53Z</dcterms:modified>
  <cp:category/>
  <cp:version/>
  <cp:contentType/>
  <cp:contentStatus/>
</cp:coreProperties>
</file>