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881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COVER" localSheetId="1">'1. Tábla'!#REF!</definedName>
    <definedName name="COVER" localSheetId="2">'2A Tábla'!#REF!</definedName>
    <definedName name="COVER" localSheetId="3">'2B Tábla'!#REF!</definedName>
    <definedName name="COVER" localSheetId="4">'2C Tábla'!#REF!</definedName>
    <definedName name="COVER" localSheetId="5">'2D Tábla'!#REF!</definedName>
    <definedName name="COVER" localSheetId="6">'3A Tábla'!#REF!</definedName>
    <definedName name="COVER" localSheetId="7">'3B Tábla'!#REF!</definedName>
    <definedName name="COVER" localSheetId="8">'3C Tábla'!#REF!</definedName>
    <definedName name="COVER" localSheetId="9">'3D Tábla'!#REF!</definedName>
    <definedName name="COVER" localSheetId="10">'3E Tábla'!#REF!</definedName>
    <definedName name="COVER" localSheetId="11">'4. Tábla'!#REF!</definedName>
    <definedName name="COVER" localSheetId="0">'Fedőlap'!$A$1:$N$41</definedName>
    <definedName name="COVER">#REF!</definedName>
    <definedName name="_xlnm.Print_Area" localSheetId="1">'1. Tábla'!$C$1:$O$38</definedName>
    <definedName name="_xlnm.Print_Area" localSheetId="2">'2A Tábla'!$C$1:$O$75</definedName>
    <definedName name="_xlnm.Print_Area" localSheetId="3">'2B Tábla'!$C$1:$O$47</definedName>
    <definedName name="_xlnm.Print_Area" localSheetId="4">'2C Tábla'!$C$1:$O$47</definedName>
    <definedName name="_xlnm.Print_Area" localSheetId="5">'2D Tábla'!$C$1:$O$47</definedName>
    <definedName name="_xlnm.Print_Area" localSheetId="6">'3A Tábla'!$C$2:$O$53</definedName>
    <definedName name="_xlnm.Print_Area" localSheetId="7">'3B Tábla'!$C$1:$O$58</definedName>
    <definedName name="_xlnm.Print_Area" localSheetId="8">'3C Tábla'!$C$1:$O$58</definedName>
    <definedName name="_xlnm.Print_Area" localSheetId="9">'3D Tábla'!$C$1:$O$58</definedName>
    <definedName name="_xlnm.Print_Area" localSheetId="10">'3E Tábla'!$C$1:$O$58</definedName>
    <definedName name="_xlnm.Print_Area" localSheetId="11">'4. Tábla'!$A$1:$O$42</definedName>
    <definedName name="_xlnm.Print_Area" localSheetId="0">'Fedőlap'!#REF!,'Fedőlap'!#REF!,'Fedőlap'!#REF!</definedName>
    <definedName name="TAB1" localSheetId="1">'1. Tábla'!$B$1:$O$38</definedName>
    <definedName name="TAB1" localSheetId="2">'2A Tábla'!#REF!</definedName>
    <definedName name="TAB1" localSheetId="3">'2B Tábla'!#REF!</definedName>
    <definedName name="TAB1" localSheetId="4">'2C Tábla'!#REF!</definedName>
    <definedName name="TAB1" localSheetId="5">'2D Tábla'!#REF!</definedName>
    <definedName name="TAB1" localSheetId="6">'3A Tábla'!#REF!</definedName>
    <definedName name="TAB1" localSheetId="7">'3B Tábla'!#REF!</definedName>
    <definedName name="TAB1" localSheetId="8">'3C Tábla'!#REF!</definedName>
    <definedName name="TAB1" localSheetId="9">'3D Tábla'!#REF!</definedName>
    <definedName name="TAB1" localSheetId="10">'3E Tábla'!#REF!</definedName>
    <definedName name="TAB1" localSheetId="11">'4. Tábla'!#REF!</definedName>
    <definedName name="TAB1" localSheetId="0">'Fedőlap'!#REF!</definedName>
    <definedName name="TAB1">#REF!</definedName>
    <definedName name="TAB2A" localSheetId="1">'1. Tábla'!#REF!</definedName>
    <definedName name="TAB2A" localSheetId="2">'2A Tábla'!$A$1:$P$75</definedName>
    <definedName name="TAB2A" localSheetId="3">'2B Tábla'!#REF!</definedName>
    <definedName name="TAB2A" localSheetId="4">'2C Tábla'!#REF!</definedName>
    <definedName name="TAB2A" localSheetId="5">'2D Tábla'!#REF!</definedName>
    <definedName name="TAB2A" localSheetId="6">'3A Tábla'!#REF!</definedName>
    <definedName name="TAB2A" localSheetId="7">'3B Tábla'!#REF!</definedName>
    <definedName name="TAB2A" localSheetId="8">'3C Tábla'!#REF!</definedName>
    <definedName name="TAB2A" localSheetId="9">'3D Tábla'!#REF!</definedName>
    <definedName name="TAB2A" localSheetId="10">'3E Tábla'!#REF!</definedName>
    <definedName name="TAB2A" localSheetId="11">'4. Tábla'!#REF!</definedName>
    <definedName name="TAB2A" localSheetId="0">'Fedőlap'!#REF!</definedName>
    <definedName name="TAB2A">#REF!</definedName>
    <definedName name="TAB2B" localSheetId="1">'1. Tábla'!#REF!</definedName>
    <definedName name="TAB2B" localSheetId="2">'2A Tábla'!#REF!</definedName>
    <definedName name="TAB2B" localSheetId="3">'2B Tábla'!$B$1:$P$47</definedName>
    <definedName name="TAB2B" localSheetId="4">'2C Tábla'!#REF!</definedName>
    <definedName name="TAB2B" localSheetId="5">'2D Tábla'!#REF!</definedName>
    <definedName name="TAB2B" localSheetId="6">'3A Tábla'!#REF!</definedName>
    <definedName name="TAB2B" localSheetId="7">'3B Tábla'!#REF!</definedName>
    <definedName name="TAB2B" localSheetId="8">'3C Tábla'!#REF!</definedName>
    <definedName name="TAB2B" localSheetId="9">'3D Tábla'!#REF!</definedName>
    <definedName name="TAB2B" localSheetId="10">'3E Tábla'!#REF!</definedName>
    <definedName name="TAB2B" localSheetId="11">'4. Tábla'!#REF!</definedName>
    <definedName name="TAB2B" localSheetId="0">'Fedőlap'!#REF!</definedName>
    <definedName name="TAB2B">#REF!</definedName>
    <definedName name="TAB2C" localSheetId="1">'1. Tábla'!#REF!</definedName>
    <definedName name="TAB2C" localSheetId="2">'2A Tábla'!#REF!</definedName>
    <definedName name="TAB2C" localSheetId="3">'2B Tábla'!#REF!</definedName>
    <definedName name="TAB2C" localSheetId="4">'2C Tábla'!$B$1:$P$47</definedName>
    <definedName name="TAB2C" localSheetId="5">'2D Tábla'!#REF!</definedName>
    <definedName name="TAB2C" localSheetId="6">'3A Tábla'!#REF!</definedName>
    <definedName name="TAB2C" localSheetId="7">'3B Tábla'!#REF!</definedName>
    <definedName name="TAB2C" localSheetId="8">'3C Tábla'!#REF!</definedName>
    <definedName name="TAB2C" localSheetId="9">'3D Tábla'!#REF!</definedName>
    <definedName name="TAB2C" localSheetId="10">'3E Tábla'!#REF!</definedName>
    <definedName name="TAB2C" localSheetId="11">'4. Tábla'!#REF!</definedName>
    <definedName name="TAB2C" localSheetId="0">'Fedőlap'!#REF!</definedName>
    <definedName name="TAB2C">#REF!</definedName>
    <definedName name="TAB2D" localSheetId="1">'1. Tábla'!#REF!</definedName>
    <definedName name="TAB2D" localSheetId="2">'2A Tábla'!#REF!</definedName>
    <definedName name="TAB2D" localSheetId="3">'2B Tábla'!#REF!</definedName>
    <definedName name="TAB2D" localSheetId="4">'2C Tábla'!#REF!</definedName>
    <definedName name="TAB2D" localSheetId="5">'2D Tábla'!$B$1:$P$47</definedName>
    <definedName name="TAB2D" localSheetId="6">'3A Tábla'!#REF!</definedName>
    <definedName name="TAB2D" localSheetId="7">'3B Tábla'!#REF!</definedName>
    <definedName name="TAB2D" localSheetId="8">'3C Tábla'!#REF!</definedName>
    <definedName name="TAB2D" localSheetId="9">'3D Tábla'!#REF!</definedName>
    <definedName name="TAB2D" localSheetId="10">'3E Tábla'!#REF!</definedName>
    <definedName name="TAB2D" localSheetId="11">'4. Tábla'!#REF!</definedName>
    <definedName name="TAB2D" localSheetId="0">'Fedőlap'!#REF!</definedName>
    <definedName name="TAB2D">#REF!</definedName>
    <definedName name="TAB3A" localSheetId="1">'1. Tábla'!#REF!</definedName>
    <definedName name="TAB3A" localSheetId="2">'2A Tábla'!#REF!</definedName>
    <definedName name="TAB3A" localSheetId="3">'2B Tábla'!#REF!</definedName>
    <definedName name="TAB3A" localSheetId="4">'2C Tábla'!#REF!</definedName>
    <definedName name="TAB3A" localSheetId="5">'2D Tábla'!#REF!</definedName>
    <definedName name="TAB3A" localSheetId="6">'3A Tábla'!#REF!</definedName>
    <definedName name="TAB3A" localSheetId="7">'3B Tábla'!$B$2:$Q$59</definedName>
    <definedName name="TAB3A" localSheetId="8">'3C Tábla'!#REF!</definedName>
    <definedName name="TAB3A" localSheetId="9">'3D Tábla'!#REF!</definedName>
    <definedName name="TAB3A" localSheetId="10">'3E Tábla'!#REF!</definedName>
    <definedName name="TAB3A" localSheetId="11">'4. Tábla'!#REF!</definedName>
    <definedName name="TAB3A" localSheetId="0">'Fedőlap'!#REF!</definedName>
    <definedName name="TAB3A">#REF!</definedName>
    <definedName name="TAB3B" localSheetId="1">'1. Tábla'!#REF!</definedName>
    <definedName name="TAB3B" localSheetId="2">'2A Tábla'!#REF!</definedName>
    <definedName name="TAB3B" localSheetId="3">'2B Tábla'!#REF!</definedName>
    <definedName name="TAB3B" localSheetId="4">'2C Tábla'!#REF!</definedName>
    <definedName name="TAB3B" localSheetId="5">'2D Tábla'!#REF!</definedName>
    <definedName name="TAB3B" localSheetId="6">'3A Tábla'!#REF!</definedName>
    <definedName name="TAB3B" localSheetId="7">'3B Tábla'!#REF!</definedName>
    <definedName name="TAB3B" localSheetId="8">'3C Tábla'!$B$2:$Q$59</definedName>
    <definedName name="TAB3B" localSheetId="9">'3D Tábla'!#REF!</definedName>
    <definedName name="TAB3B" localSheetId="10">'3E Tábla'!#REF!</definedName>
    <definedName name="TAB3B" localSheetId="11">'4. Tábla'!#REF!</definedName>
    <definedName name="TAB3B" localSheetId="0">'Fedőlap'!#REF!</definedName>
    <definedName name="TAB3B">#REF!</definedName>
    <definedName name="TAB3C" localSheetId="1">'1. Tábla'!#REF!</definedName>
    <definedName name="TAB3C" localSheetId="2">'2A Tábla'!#REF!</definedName>
    <definedName name="TAB3C" localSheetId="3">'2B Tábla'!#REF!</definedName>
    <definedName name="TAB3C" localSheetId="4">'2C Tábla'!#REF!</definedName>
    <definedName name="TAB3C" localSheetId="5">'2D Tábla'!#REF!</definedName>
    <definedName name="TAB3C" localSheetId="6">'3A Tábla'!#REF!</definedName>
    <definedName name="TAB3C" localSheetId="7">'3B Tábla'!#REF!</definedName>
    <definedName name="TAB3C" localSheetId="8">'3C Tábla'!#REF!</definedName>
    <definedName name="TAB3C" localSheetId="9">'3D Tábla'!$B$1:$Q$59</definedName>
    <definedName name="TAB3C" localSheetId="10">'3E Tábla'!#REF!</definedName>
    <definedName name="TAB3C" localSheetId="11">'4. Tábla'!#REF!</definedName>
    <definedName name="TAB3C" localSheetId="0">'Fedőlap'!#REF!</definedName>
    <definedName name="TAB3C">#REF!</definedName>
    <definedName name="TAB3D" localSheetId="1">'1. Tábla'!#REF!</definedName>
    <definedName name="TAB3D" localSheetId="2">'2A Tábla'!#REF!</definedName>
    <definedName name="TAB3D" localSheetId="3">'2B Tábla'!#REF!</definedName>
    <definedName name="TAB3D" localSheetId="4">'2C Tábla'!#REF!</definedName>
    <definedName name="TAB3D" localSheetId="5">'2D Tábla'!#REF!</definedName>
    <definedName name="TAB3D" localSheetId="6">'3A Tábla'!#REF!</definedName>
    <definedName name="TAB3D" localSheetId="7">'3B Tábla'!#REF!</definedName>
    <definedName name="TAB3D" localSheetId="8">'3C Tábla'!#REF!</definedName>
    <definedName name="TAB3D" localSheetId="9">'3D Tábla'!#REF!</definedName>
    <definedName name="TAB3D" localSheetId="10">'3E Tábla'!$B$1:$Q$60</definedName>
    <definedName name="TAB3D" localSheetId="11">'4. Tábla'!#REF!</definedName>
    <definedName name="TAB3D" localSheetId="0">'Fedőlap'!#REF!</definedName>
    <definedName name="TAB3D">#REF!</definedName>
    <definedName name="TAB3E" localSheetId="1">'1. Tábla'!#REF!</definedName>
    <definedName name="TAB3E" localSheetId="2">'2A Tábla'!#REF!</definedName>
    <definedName name="TAB3E" localSheetId="3">'2B Tábla'!#REF!</definedName>
    <definedName name="TAB3E" localSheetId="4">'2C Tábla'!#REF!</definedName>
    <definedName name="TAB3E" localSheetId="5">'2D Tábla'!#REF!</definedName>
    <definedName name="TAB3E" localSheetId="6">'3A Tábla'!$B$2:$Q$54</definedName>
    <definedName name="TAB3E" localSheetId="7">'3B Tábla'!#REF!</definedName>
    <definedName name="TAB3E" localSheetId="8">'3C Tábla'!#REF!</definedName>
    <definedName name="TAB3E" localSheetId="9">'3D Tábla'!#REF!</definedName>
    <definedName name="TAB3E" localSheetId="10">'3E Tábla'!#REF!</definedName>
    <definedName name="TAB3E" localSheetId="11">'4. Tábla'!#REF!</definedName>
    <definedName name="TAB3E" localSheetId="0">'Fedőlap'!#REF!</definedName>
    <definedName name="TAB3E">#REF!</definedName>
    <definedName name="TAB4" localSheetId="1">'1. Tábla'!#REF!</definedName>
    <definedName name="TAB4" localSheetId="2">'2A Tábla'!#REF!</definedName>
    <definedName name="TAB4" localSheetId="3">'2B Tábla'!#REF!</definedName>
    <definedName name="TAB4" localSheetId="4">'2C Tábla'!#REF!</definedName>
    <definedName name="TAB4" localSheetId="5">'2D Tábla'!#REF!</definedName>
    <definedName name="TAB4" localSheetId="6">'3A Tábla'!#REF!</definedName>
    <definedName name="TAB4" localSheetId="7">'3B Tábla'!#REF!</definedName>
    <definedName name="TAB4" localSheetId="8">'3C Tábla'!#REF!</definedName>
    <definedName name="TAB4" localSheetId="9">'3D Tábla'!#REF!</definedName>
    <definedName name="TAB4" localSheetId="10">'3E Tábla'!#REF!</definedName>
    <definedName name="TAB4" localSheetId="11">'4. Tábla'!$B$1:$O$31</definedName>
    <definedName name="TAB4" localSheetId="0">'Fedőlap'!#REF!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<sst xmlns="http://schemas.openxmlformats.org/spreadsheetml/2006/main" count="1497" uniqueCount="498">
  <si>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</si>
  <si>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</si>
  <si>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ESA 95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</si>
  <si>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</si>
  <si>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</si>
  <si>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</si>
  <si>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</si>
  <si>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</si>
  <si>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</si>
  <si>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</si>
  <si>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</si>
  <si>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</si>
  <si>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</si>
  <si>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</si>
  <si>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</si>
  <si>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</si>
  <si>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B.1*g</t>
  </si>
  <si>
    <t xml:space="preserve"> </t>
  </si>
  <si>
    <t>EDP B.9</t>
  </si>
  <si>
    <t>EDP D.41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</si>
  <si>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</si>
  <si>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</si>
  <si>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</si>
  <si>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</si>
  <si>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</si>
  <si>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</si>
  <si>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</si>
  <si>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</si>
  <si>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</si>
  <si>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</si>
  <si>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</si>
  <si>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</si>
  <si>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</si>
  <si>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</si>
  <si>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</si>
  <si>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</si>
  <si>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</si>
  <si>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</si>
  <si>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</si>
  <si>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</si>
  <si>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</si>
  <si>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</si>
  <si>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</si>
  <si>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</si>
  <si>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</si>
  <si>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</si>
  <si>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</si>
  <si>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</si>
  <si>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</si>
  <si>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</si>
  <si>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</si>
  <si>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</si>
  <si>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</si>
  <si>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</si>
  <si>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</si>
  <si>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</si>
  <si>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</si>
  <si>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</si>
  <si>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</si>
  <si>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</si>
  <si>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</si>
  <si>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</si>
  <si>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</si>
  <si>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</si>
  <si>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</si>
  <si>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</si>
  <si>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</si>
  <si>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</si>
  <si>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</si>
  <si>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</si>
  <si>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</si>
  <si>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</si>
  <si>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</si>
  <si>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</si>
  <si>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</si>
  <si>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</si>
  <si>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</si>
  <si>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</si>
  <si>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</si>
  <si>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</si>
  <si>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</si>
  <si>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</si>
  <si>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</si>
  <si>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</si>
  <si>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</si>
  <si>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</si>
  <si>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</si>
  <si>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</si>
  <si>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</si>
  <si>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</si>
  <si>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</si>
  <si>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</si>
  <si>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</si>
  <si>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</si>
  <si>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</si>
  <si>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</si>
  <si>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</si>
  <si>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</si>
  <si>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</si>
  <si>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</si>
  <si>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</si>
  <si>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</si>
  <si>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</si>
  <si>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</si>
  <si>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</si>
  <si>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</si>
  <si>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</si>
  <si>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</si>
  <si>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</si>
  <si>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</si>
  <si>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</si>
  <si>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</si>
  <si>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</si>
  <si>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</si>
  <si>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</si>
  <si>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</si>
  <si>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</si>
  <si>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</si>
  <si>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</si>
  <si>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</si>
  <si>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</si>
  <si>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</si>
  <si>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</si>
  <si>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</si>
  <si>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</si>
  <si>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</si>
  <si>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</si>
  <si>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</si>
  <si>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</si>
  <si>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</si>
  <si>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</si>
  <si>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</si>
  <si>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</si>
  <si>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</si>
  <si>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</si>
  <si>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</si>
  <si>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</si>
  <si>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</si>
  <si>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</si>
  <si>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</si>
  <si>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</si>
  <si>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</si>
  <si>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</si>
  <si>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</si>
  <si>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</si>
  <si>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</si>
  <si>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</si>
  <si>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</si>
  <si>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</si>
  <si>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</si>
  <si>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</si>
  <si>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</si>
  <si>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</si>
  <si>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</si>
  <si>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</si>
  <si>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</si>
  <si>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</si>
  <si>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</si>
  <si>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</si>
  <si>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</si>
  <si>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</si>
  <si>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</si>
  <si>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</si>
  <si>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</si>
  <si>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</si>
  <si>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</si>
  <si>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</si>
  <si>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</si>
  <si>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</si>
  <si>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</si>
  <si>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</si>
  <si>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</si>
  <si>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</si>
  <si>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</si>
  <si>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</si>
  <si>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</si>
  <si>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</si>
  <si>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</si>
  <si>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</si>
  <si>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</si>
  <si>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</si>
  <si>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</si>
  <si>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</si>
  <si>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</si>
  <si>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</si>
  <si>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</si>
  <si>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T3.F5ACQ.S1312</t>
  </si>
  <si>
    <t>T3.F5DIS.S1312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</si>
  <si>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</si>
  <si>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</si>
  <si>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</si>
  <si>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</si>
  <si>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</si>
  <si>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</si>
  <si>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</si>
  <si>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</si>
  <si>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</si>
  <si>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</si>
  <si>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</si>
  <si>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</si>
  <si>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</si>
  <si>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</si>
  <si>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</si>
  <si>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</si>
  <si>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</si>
  <si>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</si>
  <si>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</si>
  <si>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</si>
  <si>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</si>
  <si>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</si>
  <si>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</si>
  <si>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</si>
  <si>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</si>
  <si>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</si>
  <si>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</si>
  <si>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</si>
  <si>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</si>
  <si>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</si>
  <si>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</si>
  <si>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</si>
  <si>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</si>
  <si>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</si>
  <si>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</si>
  <si>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</si>
  <si>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</si>
  <si>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</si>
  <si>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</si>
  <si>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</si>
  <si>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</si>
  <si>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</si>
  <si>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</si>
  <si>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</si>
  <si>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</si>
  <si>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</si>
  <si>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</si>
  <si>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</si>
  <si>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</si>
  <si>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</si>
  <si>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</si>
  <si>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</si>
  <si>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</si>
  <si>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</si>
  <si>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</si>
  <si>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</si>
  <si>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</si>
  <si>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</si>
  <si>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</si>
  <si>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</si>
  <si>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</si>
  <si>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</si>
  <si>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</si>
  <si>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</si>
  <si>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</si>
  <si>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</si>
  <si>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</si>
  <si>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</si>
  <si>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</si>
  <si>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</si>
  <si>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</si>
  <si>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</si>
  <si>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</si>
  <si>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</si>
  <si>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</si>
  <si>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</si>
  <si>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</si>
  <si>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</si>
  <si>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</si>
  <si>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</si>
  <si>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</si>
  <si>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</si>
  <si>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</si>
  <si>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</si>
  <si>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</si>
  <si>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</si>
  <si>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</si>
  <si>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M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</si>
  <si>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</si>
  <si>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</si>
  <si>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</si>
  <si>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</si>
  <si>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</si>
  <si>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</si>
  <si>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</si>
  <si>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1. tábla: A kormányzati hiány/többlet, adósság és a hozzájuk kapcsolódó adatok jelentése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</si>
  <si>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</si>
  <si>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</si>
  <si>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</si>
  <si>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</si>
  <si>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</si>
  <si>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</si>
  <si>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</si>
  <si>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</si>
  <si>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</si>
  <si>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</si>
  <si>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</si>
  <si>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</si>
  <si>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</si>
  <si>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</si>
  <si>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</si>
  <si>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</si>
  <si>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</si>
  <si>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</si>
  <si>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</si>
  <si>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</si>
  <si>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(1) Kérjük jelezze, hogy az adatok végleges, félkész vagy előzetes számok</t>
  </si>
  <si>
    <t>kódok</t>
  </si>
  <si>
    <t>D.41 (felhasználás)</t>
  </si>
  <si>
    <t>Év</t>
  </si>
  <si>
    <t>végleges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</si>
  <si>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</si>
  <si>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</si>
  <si>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</si>
  <si>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</si>
  <si>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</si>
  <si>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</si>
  <si>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</si>
  <si>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</si>
  <si>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</si>
  <si>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</si>
  <si>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</si>
  <si>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</si>
  <si>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</si>
  <si>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</si>
  <si>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</si>
  <si>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</si>
  <si>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</si>
  <si>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</si>
  <si>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</si>
  <si>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</si>
  <si>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</si>
  <si>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</si>
  <si>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</si>
  <si>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</si>
  <si>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</si>
  <si>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</si>
  <si>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</si>
  <si>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 xml:space="preserve">   Részletező sor 15</t>
  </si>
  <si>
    <t xml:space="preserve">   Részletező sor 16</t>
  </si>
  <si>
    <t xml:space="preserve">   Részletező sor 17</t>
  </si>
  <si>
    <t xml:space="preserve">   Részletező sor 18</t>
  </si>
  <si>
    <t xml:space="preserve">   Részletező sor 19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</si>
  <si>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</si>
  <si>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</si>
  <si>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</si>
  <si>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Társadalombiztosítási alapokkal szembeni követelés elengedése</t>
  </si>
  <si>
    <t>Tőketranszfer a Postabank részére</t>
  </si>
  <si>
    <t>Tőketranszfer a MÁV Rt. részére</t>
  </si>
  <si>
    <t>A Reorg Apport RT-től átirányított kiadás</t>
  </si>
  <si>
    <t>Az MFB Rt-től átirányított kiadás</t>
  </si>
  <si>
    <t>Adósságátvállalás az ÁAK Rt-től 1999-ben, előirányzat a 2002-es zárszámadásban</t>
  </si>
  <si>
    <t>Mobiltelefon licencek</t>
  </si>
  <si>
    <t>Az Elkülönített Állami Pénzalapok átstruktúrálásához köthető bevételek korrekciója</t>
  </si>
  <si>
    <t>Letéti számla rendezés</t>
  </si>
  <si>
    <t>A Magyar Fejlesztési Bank által átmenetileg finanszírozott tőketranszfer (az NA Rt. részére)</t>
  </si>
  <si>
    <t>Követelés elengedés az ÁPV Rt-vel szemben</t>
  </si>
  <si>
    <t>Követelés elengedés az OTIVA Rt-vel szemben</t>
  </si>
  <si>
    <t>A központi kormányzat által kapott tőketranszfer (Bős-Nagymaros)</t>
  </si>
  <si>
    <t>Az ÁPV Rt. privatizációs bevételeinek befizetée a KESZ-re (költségvetésen kívüli tranzakció)</t>
  </si>
  <si>
    <t>Állami követelés elengedése: 2003: az Orosz köztársasággal szembeni, 2004: régi kormányzati követelés</t>
  </si>
  <si>
    <t>Adósságátvállalás a Rendezvénycsarnok Rt-től (döntéshozatal 2002-ben, előirányzat a 2004-es költségvetésben)</t>
  </si>
  <si>
    <t>A Postabank által fizetett társasági adó</t>
  </si>
  <si>
    <t>Tőketranszfer a Mahart részére</t>
  </si>
  <si>
    <t>Memorandum tétel: pénzügyi intézmények részére fizetett előleg (lakástámogatásokhoz kapcsolódóan)</t>
  </si>
  <si>
    <t>P.11-hez és P.131-hez kapcsolódóan</t>
  </si>
  <si>
    <t>D.2-höz kapcsolódóan</t>
  </si>
  <si>
    <t>D.5-höz kapcsolódóan</t>
  </si>
  <si>
    <t>EU transzferekhez kapcsolódóan</t>
  </si>
  <si>
    <t>Memorandum tétel: P.2-höz kapcsolódóan</t>
  </si>
  <si>
    <t>Memorandum tétel: D.1-hez kapcsolódóan</t>
  </si>
  <si>
    <t>Memorandum tétel: D.211-hez kapcsolódóan</t>
  </si>
  <si>
    <t>Memorandum tétel: D.3-hoz kapcsolódóan</t>
  </si>
  <si>
    <t>Memorandum tétel: P.51-hez kapcsolódóan</t>
  </si>
  <si>
    <t>Komponens 1: Elkülönített állami pénzalapok</t>
  </si>
  <si>
    <t>Komponens 2: A Központi Kormányzatba sorolt vállalatok</t>
  </si>
  <si>
    <t>Komponens 3: A Központi Kormányzatba sorolt nonprofit intézmények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</si>
  <si>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</si>
  <si>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</si>
  <si>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</si>
  <si>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</si>
  <si>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</si>
  <si>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</si>
  <si>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</si>
  <si>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</si>
  <si>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2C tábla: A helyi önkormányzatok hivatalos egyenlege és a helyi önkormányzatok alszektor hiánya/többlete (EDP B.9) közötti levezetés</t>
  </si>
  <si>
    <t>A helyi önkormányzatok hivatalos egyenlege</t>
  </si>
  <si>
    <t>A Helyi önkormányzatok alszektor nettó hitelfelvétele (-)/hitelnyújtása(+) (S.1313)</t>
  </si>
  <si>
    <t>2D tábla: A társadalombiztosítási alapok hivatalos egyenlege és a társadalombiztosítási alapok alszektor hiánya/többlete (EDP B.9) közötti levezetés</t>
  </si>
  <si>
    <t>A társadalombiztosítási alapok hivatalos egyenlege</t>
  </si>
  <si>
    <t>A Társadalombiztosítási alapok alszektor nettó hitelfelvétele (-)/hitelnyújtása(+) (S.1314)</t>
  </si>
  <si>
    <t>3A tábla: Adatszolgáltatás a kormányzati hiány/többlet és egyéb tényezők adósság-változásra gyakorolt hatásáról</t>
  </si>
  <si>
    <t>Kormányzati szektor (EDP B.9) nettó hitelfelvétele(+)/hitelnyújtása(-) (S.13)*</t>
  </si>
  <si>
    <t xml:space="preserve">    Hitelnyújtás (+)</t>
  </si>
  <si>
    <t xml:space="preserve">    Törlesztés (-)</t>
  </si>
  <si>
    <t xml:space="preserve">    Növekedés (+)</t>
  </si>
  <si>
    <t xml:space="preserve">    Csökkenés (-)</t>
  </si>
  <si>
    <t xml:space="preserve">  Egyéb pénzügyi eszközök (F.1, F.6 és F.7) </t>
  </si>
  <si>
    <t>Statisztikai eltérések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</si>
  <si>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</si>
  <si>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</si>
  <si>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</si>
  <si>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</si>
  <si>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</si>
  <si>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</si>
  <si>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</si>
  <si>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</si>
  <si>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</si>
  <si>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</si>
  <si>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</si>
  <si>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</si>
  <si>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</si>
  <si>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</si>
  <si>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</si>
  <si>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</si>
  <si>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</si>
  <si>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</si>
  <si>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</si>
  <si>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</si>
  <si>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</si>
  <si>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4. tábla: Egyéb adatszolgáltatás az 1993/11/12-én kelt tanácsi jegyzőkönyv közleményének megfelelően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</si>
  <si>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</si>
  <si>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</si>
  <si>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</si>
  <si>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</si>
  <si>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</si>
  <si>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</si>
  <si>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</si>
  <si>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</si>
  <si>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</si>
  <si>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</si>
  <si>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</si>
  <si>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</si>
  <si>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</si>
  <si>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</si>
  <si>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</si>
  <si>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 xml:space="preserve">  ebből: adósság részét képező kötelezettségekkel kapcsolatos műveletek</t>
  </si>
  <si>
    <t>L</t>
  </si>
  <si>
    <t>A hivatalos egyenleg alapja</t>
  </si>
  <si>
    <t>pénzforgalmi</t>
  </si>
  <si>
    <t>D.45-höz és K.2-höz kapcsolódóan</t>
  </si>
  <si>
    <t>(1) Kérjük jelezze, hogy a hivatalos egyenleg alapja milyen szemléletű: pénzforgalmi, eredmény, vegyes vagy egyéb.</t>
  </si>
  <si>
    <t>Tőketranszfer mezőgazdasági biztosító társaságok részére</t>
  </si>
  <si>
    <t>Követelés elengedés felszámolás és elemi károk miatt</t>
  </si>
  <si>
    <t>Sportfolió Kht-hez kapcsolódó korrekció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</si>
  <si>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</si>
  <si>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</si>
  <si>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A hivatalos egyenleg 1996 és 1997-ben tartalmazta a rövid lejáratú kötvények vásárlását és eladását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</si>
  <si>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</si>
  <si>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</si>
  <si>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Lakásprivatizációhoz kapcsolódói mputált hitelnyújtás</t>
  </si>
  <si>
    <t>Kötvényátvétel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</si>
  <si>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</si>
  <si>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</si>
  <si>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t>P.11 és P.131-hez kapcsolódóan</t>
  </si>
  <si>
    <t>D.611-hez kapcsolódóan</t>
  </si>
  <si>
    <t>Központi költségvetés általi adósságelengedés</t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</si>
  <si>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</si>
  <si>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</si>
  <si>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</si>
  <si>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</si>
  <si>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</si>
  <si>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</si>
  <si>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</si>
  <si>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</si>
  <si>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</si>
  <si>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</si>
  <si>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</si>
  <si>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</si>
  <si>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</si>
  <si>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</si>
  <si>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</si>
  <si>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</si>
  <si>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</si>
  <si>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</si>
  <si>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</si>
  <si>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</si>
  <si>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  ebből: pénzügyi derivatívákhoz kapcsolódó kamatok</t>
  </si>
  <si>
    <t xml:space="preserve">Adósság instrumentum névérték feletti(+)/alatti(-) visszaváltása  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</si>
  <si>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</si>
  <si>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</si>
  <si>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</si>
  <si>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(B.9f-B.9)*</t>
  </si>
  <si>
    <t>Egyéb statisztikai eltérések (+/-)</t>
  </si>
  <si>
    <t>*Kérjük, hogy figyeljen a nettó hitelfelvételnél / nettó hitelnyújtás előjelére, amely konvenció szerint az 1. és 2. táblákban eltérő.</t>
  </si>
  <si>
    <t>Készpénz és betétek</t>
  </si>
  <si>
    <t>(1) Kérjük jelezze, hogy az adatok végleges, félkész vagy előzetes számok.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</si>
  <si>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</si>
  <si>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</si>
  <si>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</si>
  <si>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</si>
  <si>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</si>
  <si>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</si>
  <si>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</si>
  <si>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</si>
  <si>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t>Dátum: 2010.04.16.</t>
  </si>
  <si>
    <t>Természetbeni tőketranszferek a Központi Kormányzatba sorolt nonprofit intézményektől</t>
  </si>
  <si>
    <t xml:space="preserve">   Részletező sor 20</t>
  </si>
  <si>
    <t xml:space="preserve">   Részletező sor 21</t>
  </si>
  <si>
    <t xml:space="preserve">   Részletező sor 22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</si>
</sst>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</numFmts>
  <fonts count="52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sz val="12"/>
      <color indexed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i/>
      <sz val="10"/>
      <name val="Arial"/>
      <family val="2"/>
    </font>
    <font>
      <sz val="26"/>
      <name val="Book Antiqua"/>
      <family val="1"/>
    </font>
    <font>
      <sz val="22"/>
      <name val="Book Antiqua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b/>
      <sz val="26"/>
      <name val="Times New Roman"/>
      <family val="1"/>
    </font>
    <font>
      <i/>
      <sz val="18"/>
      <name val="Times New Roman"/>
      <family val="1"/>
    </font>
    <font>
      <i/>
      <sz val="9"/>
      <name val="Arial"/>
      <family val="2"/>
    </font>
    <font>
      <sz val="11"/>
      <color indexed="10"/>
      <name val="Arial"/>
      <family val="0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n"/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6" fillId="2" borderId="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13" fillId="0" borderId="3" xfId="0" applyFont="1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13" fillId="0" borderId="7" xfId="0" applyFont="1" applyFill="1" applyBorder="1" applyAlignment="1" applyProtection="1">
      <alignment horizont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Continuous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14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14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0" fillId="0" borderId="11" xfId="0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12" fillId="0" borderId="19" xfId="0" applyFont="1" applyFill="1" applyBorder="1" applyAlignment="1" applyProtection="1">
      <alignment/>
      <protection/>
    </xf>
    <xf numFmtId="0" fontId="15" fillId="0" borderId="11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7" fillId="0" borderId="0" xfId="0" applyFont="1" applyBorder="1" applyAlignment="1" applyProtection="1">
      <alignment wrapText="1"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24" xfId="0" applyFont="1" applyFill="1" applyBorder="1" applyAlignment="1" applyProtection="1">
      <alignment/>
      <protection/>
    </xf>
    <xf numFmtId="0" fontId="13" fillId="0" borderId="25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26" xfId="0" applyFont="1" applyFill="1" applyBorder="1" applyAlignment="1" applyProtection="1">
      <alignment/>
      <protection/>
    </xf>
    <xf numFmtId="0" fontId="10" fillId="0" borderId="2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center"/>
      <protection/>
    </xf>
    <xf numFmtId="0" fontId="13" fillId="0" borderId="18" xfId="0" applyFont="1" applyFill="1" applyBorder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24" fillId="0" borderId="19" xfId="0" applyFont="1" applyFill="1" applyBorder="1" applyAlignment="1" applyProtection="1">
      <alignment horizontal="left"/>
      <protection/>
    </xf>
    <xf numFmtId="0" fontId="31" fillId="0" borderId="11" xfId="0" applyFont="1" applyFill="1" applyBorder="1" applyAlignment="1" applyProtection="1">
      <alignment/>
      <protection/>
    </xf>
    <xf numFmtId="0" fontId="31" fillId="0" borderId="19" xfId="0" applyFont="1" applyFill="1" applyBorder="1" applyAlignment="1" applyProtection="1">
      <alignment horizontal="center"/>
      <protection/>
    </xf>
    <xf numFmtId="0" fontId="13" fillId="0" borderId="28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29" xfId="0" applyFont="1" applyFill="1" applyBorder="1" applyAlignment="1" applyProtection="1">
      <alignment horizontal="centerContinuous" vertical="center"/>
      <protection/>
    </xf>
    <xf numFmtId="0" fontId="16" fillId="0" borderId="30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23" xfId="0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37" fillId="0" borderId="0" xfId="0" applyFont="1" applyBorder="1" applyAlignment="1" applyProtection="1">
      <alignment horizontal="left" wrapText="1"/>
      <protection/>
    </xf>
    <xf numFmtId="0" fontId="36" fillId="0" borderId="0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/>
      <protection/>
    </xf>
    <xf numFmtId="0" fontId="24" fillId="0" borderId="32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left"/>
      <protection/>
    </xf>
    <xf numFmtId="0" fontId="15" fillId="0" borderId="19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8" fillId="2" borderId="33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16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0" fontId="1" fillId="3" borderId="16" xfId="0" applyFont="1" applyFill="1" applyBorder="1" applyAlignment="1" applyProtection="1">
      <alignment/>
      <protection locked="0"/>
    </xf>
    <xf numFmtId="0" fontId="26" fillId="0" borderId="34" xfId="0" applyFont="1" applyFill="1" applyBorder="1" applyAlignment="1" applyProtection="1">
      <alignment horizontal="centerContinuous" vertical="center"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1" fillId="0" borderId="35" xfId="0" applyFont="1" applyFill="1" applyBorder="1" applyAlignment="1" applyProtection="1">
      <alignment horizontal="centerContinuous"/>
      <protection locked="0"/>
    </xf>
    <xf numFmtId="0" fontId="1" fillId="3" borderId="35" xfId="0" applyFont="1" applyFill="1" applyBorder="1" applyAlignment="1" applyProtection="1">
      <alignment horizontal="centerContinuous"/>
      <protection locked="0"/>
    </xf>
    <xf numFmtId="0" fontId="8" fillId="0" borderId="34" xfId="0" applyFont="1" applyFill="1" applyBorder="1" applyAlignment="1" applyProtection="1">
      <alignment/>
      <protection locked="0"/>
    </xf>
    <xf numFmtId="0" fontId="31" fillId="0" borderId="35" xfId="0" applyFont="1" applyFill="1" applyBorder="1" applyAlignment="1" applyProtection="1">
      <alignment horizontal="centerContinuous"/>
      <protection locked="0"/>
    </xf>
    <xf numFmtId="0" fontId="31" fillId="0" borderId="3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Alignment="1" applyProtection="1">
      <alignment/>
      <protection locked="0"/>
    </xf>
    <xf numFmtId="0" fontId="24" fillId="0" borderId="34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 horizontal="centerContinuous"/>
      <protection locked="0"/>
    </xf>
    <xf numFmtId="0" fontId="31" fillId="0" borderId="9" xfId="0" applyFont="1" applyFill="1" applyBorder="1" applyAlignment="1" applyProtection="1">
      <alignment horizontal="centerContinuous"/>
      <protection locked="0"/>
    </xf>
    <xf numFmtId="0" fontId="8" fillId="0" borderId="32" xfId="0" applyFont="1" applyFill="1" applyBorder="1" applyAlignment="1" applyProtection="1">
      <alignment/>
      <protection locked="0"/>
    </xf>
    <xf numFmtId="0" fontId="8" fillId="0" borderId="36" xfId="0" applyFont="1" applyFill="1" applyBorder="1" applyAlignment="1" applyProtection="1">
      <alignment/>
      <protection locked="0"/>
    </xf>
    <xf numFmtId="0" fontId="1" fillId="0" borderId="37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6" fillId="0" borderId="34" xfId="0" applyFont="1" applyFill="1" applyBorder="1" applyAlignment="1" applyProtection="1">
      <alignment horizontal="center" vertical="center"/>
      <protection locked="0"/>
    </xf>
    <xf numFmtId="0" fontId="1" fillId="3" borderId="38" xfId="0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0" fontId="13" fillId="0" borderId="39" xfId="0" applyFont="1" applyFill="1" applyBorder="1" applyAlignment="1" applyProtection="1">
      <alignment/>
      <protection/>
    </xf>
    <xf numFmtId="0" fontId="26" fillId="0" borderId="40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/>
      <protection locked="0"/>
    </xf>
    <xf numFmtId="0" fontId="1" fillId="0" borderId="41" xfId="0" applyFont="1" applyFill="1" applyBorder="1" applyAlignment="1" applyProtection="1">
      <alignment/>
      <protection/>
    </xf>
    <xf numFmtId="0" fontId="1" fillId="0" borderId="42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2" fontId="0" fillId="0" borderId="14" xfId="0" applyNumberFormat="1" applyFill="1" applyBorder="1" applyAlignment="1" applyProtection="1">
      <alignment/>
      <protection/>
    </xf>
    <xf numFmtId="2" fontId="13" fillId="0" borderId="14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3" fontId="8" fillId="2" borderId="44" xfId="0" applyNumberFormat="1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/>
      <protection locked="0"/>
    </xf>
    <xf numFmtId="3" fontId="1" fillId="2" borderId="16" xfId="0" applyNumberFormat="1" applyFont="1" applyFill="1" applyBorder="1" applyAlignment="1" applyProtection="1">
      <alignment/>
      <protection locked="0"/>
    </xf>
    <xf numFmtId="3" fontId="1" fillId="2" borderId="45" xfId="0" applyNumberFormat="1" applyFont="1" applyFill="1" applyBorder="1" applyAlignment="1" applyProtection="1">
      <alignment/>
      <protection locked="0"/>
    </xf>
    <xf numFmtId="3" fontId="1" fillId="3" borderId="2" xfId="0" applyNumberFormat="1" applyFont="1" applyFill="1" applyBorder="1" applyAlignment="1" applyProtection="1">
      <alignment/>
      <protection locked="0"/>
    </xf>
    <xf numFmtId="3" fontId="1" fillId="2" borderId="12" xfId="0" applyNumberFormat="1" applyFont="1" applyFill="1" applyBorder="1" applyAlignment="1" applyProtection="1">
      <alignment/>
      <protection locked="0"/>
    </xf>
    <xf numFmtId="0" fontId="1" fillId="3" borderId="35" xfId="0" applyFont="1" applyFill="1" applyBorder="1" applyAlignment="1" applyProtection="1">
      <alignment horizontal="left"/>
      <protection locked="0"/>
    </xf>
    <xf numFmtId="0" fontId="41" fillId="3" borderId="35" xfId="0" applyFont="1" applyFill="1" applyBorder="1" applyAlignment="1" applyProtection="1">
      <alignment horizontal="left"/>
      <protection locked="0"/>
    </xf>
    <xf numFmtId="3" fontId="8" fillId="2" borderId="46" xfId="0" applyNumberFormat="1" applyFont="1" applyFill="1" applyBorder="1" applyAlignment="1" applyProtection="1">
      <alignment/>
      <protection locked="0"/>
    </xf>
    <xf numFmtId="0" fontId="1" fillId="3" borderId="35" xfId="0" applyFont="1" applyFill="1" applyBorder="1" applyAlignment="1" applyProtection="1">
      <alignment horizontal="left" wrapText="1"/>
      <protection locked="0"/>
    </xf>
    <xf numFmtId="3" fontId="1" fillId="2" borderId="47" xfId="0" applyNumberFormat="1" applyFont="1" applyFill="1" applyBorder="1" applyAlignment="1" applyProtection="1">
      <alignment/>
      <protection locked="0"/>
    </xf>
    <xf numFmtId="3" fontId="1" fillId="2" borderId="48" xfId="0" applyNumberFormat="1" applyFont="1" applyFill="1" applyBorder="1" applyAlignment="1" applyProtection="1">
      <alignment/>
      <protection locked="0"/>
    </xf>
    <xf numFmtId="3" fontId="1" fillId="2" borderId="43" xfId="0" applyNumberFormat="1" applyFont="1" applyFill="1" applyBorder="1" applyAlignment="1" applyProtection="1">
      <alignment/>
      <protection locked="0"/>
    </xf>
    <xf numFmtId="3" fontId="1" fillId="3" borderId="47" xfId="0" applyNumberFormat="1" applyFont="1" applyFill="1" applyBorder="1" applyAlignment="1" applyProtection="1">
      <alignment/>
      <protection locked="0"/>
    </xf>
    <xf numFmtId="3" fontId="1" fillId="2" borderId="49" xfId="0" applyNumberFormat="1" applyFont="1" applyFill="1" applyBorder="1" applyAlignment="1" applyProtection="1">
      <alignment/>
      <protection locked="0"/>
    </xf>
    <xf numFmtId="3" fontId="1" fillId="3" borderId="16" xfId="0" applyNumberFormat="1" applyFont="1" applyFill="1" applyBorder="1" applyAlignment="1" applyProtection="1">
      <alignment/>
      <protection locked="0"/>
    </xf>
    <xf numFmtId="3" fontId="1" fillId="3" borderId="45" xfId="0" applyNumberFormat="1" applyFont="1" applyFill="1" applyBorder="1" applyAlignment="1" applyProtection="1">
      <alignment/>
      <protection locked="0"/>
    </xf>
    <xf numFmtId="3" fontId="0" fillId="2" borderId="20" xfId="0" applyNumberFormat="1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3" fontId="0" fillId="2" borderId="47" xfId="0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/>
    </xf>
    <xf numFmtId="0" fontId="0" fillId="0" borderId="50" xfId="0" applyFont="1" applyFill="1" applyBorder="1" applyAlignment="1" applyProtection="1">
      <alignment/>
      <protection/>
    </xf>
    <xf numFmtId="0" fontId="0" fillId="0" borderId="51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3" fillId="2" borderId="52" xfId="0" applyNumberFormat="1" applyFont="1" applyFill="1" applyBorder="1" applyAlignment="1" applyProtection="1">
      <alignment/>
      <protection locked="0"/>
    </xf>
    <xf numFmtId="3" fontId="3" fillId="2" borderId="53" xfId="0" applyNumberFormat="1" applyFont="1" applyFill="1" applyBorder="1" applyAlignment="1" applyProtection="1">
      <alignment/>
      <protection locked="0"/>
    </xf>
    <xf numFmtId="3" fontId="3" fillId="2" borderId="54" xfId="0" applyNumberFormat="1" applyFont="1" applyFill="1" applyBorder="1" applyAlignment="1" applyProtection="1">
      <alignment/>
      <protection locked="0"/>
    </xf>
    <xf numFmtId="3" fontId="3" fillId="2" borderId="55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2" borderId="43" xfId="0" applyNumberFormat="1" applyFont="1" applyFill="1" applyBorder="1" applyAlignment="1" applyProtection="1">
      <alignment/>
      <protection locked="0"/>
    </xf>
    <xf numFmtId="0" fontId="0" fillId="0" borderId="56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3" fontId="15" fillId="2" borderId="2" xfId="0" applyNumberFormat="1" applyFont="1" applyFill="1" applyBorder="1" applyAlignment="1" applyProtection="1">
      <alignment/>
      <protection locked="0"/>
    </xf>
    <xf numFmtId="3" fontId="15" fillId="2" borderId="47" xfId="0" applyNumberFormat="1" applyFont="1" applyFill="1" applyBorder="1" applyAlignment="1" applyProtection="1">
      <alignment/>
      <protection locked="0"/>
    </xf>
    <xf numFmtId="0" fontId="0" fillId="0" borderId="57" xfId="0" applyFont="1" applyFill="1" applyBorder="1" applyAlignment="1" applyProtection="1">
      <alignment/>
      <protection/>
    </xf>
    <xf numFmtId="0" fontId="0" fillId="0" borderId="58" xfId="0" applyFont="1" applyFill="1" applyBorder="1" applyAlignment="1" applyProtection="1">
      <alignment/>
      <protection/>
    </xf>
    <xf numFmtId="3" fontId="3" fillId="2" borderId="33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3" fillId="2" borderId="44" xfId="0" applyNumberFormat="1" applyFont="1" applyFill="1" applyBorder="1" applyAlignment="1" applyProtection="1">
      <alignment/>
      <protection locked="0"/>
    </xf>
    <xf numFmtId="0" fontId="3" fillId="2" borderId="33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9" xfId="0" applyNumberFormat="1" applyFont="1" applyFill="1" applyBorder="1" applyAlignment="1" applyProtection="1">
      <alignment/>
      <protection locked="0"/>
    </xf>
    <xf numFmtId="0" fontId="1" fillId="0" borderId="0" xfId="17" applyFill="1">
      <alignment/>
      <protection/>
    </xf>
    <xf numFmtId="0" fontId="1" fillId="0" borderId="0" xfId="17" applyFill="1" applyAlignment="1">
      <alignment horizontal="center"/>
      <protection/>
    </xf>
    <xf numFmtId="0" fontId="2" fillId="0" borderId="0" xfId="17" applyFont="1" applyFill="1" applyAlignment="1">
      <alignment horizontal="centerContinuous"/>
      <protection/>
    </xf>
    <xf numFmtId="0" fontId="3" fillId="0" borderId="0" xfId="17" applyFont="1" applyFill="1" applyAlignment="1">
      <alignment horizontal="centerContinuous"/>
      <protection/>
    </xf>
    <xf numFmtId="0" fontId="0" fillId="0" borderId="0" xfId="17" applyFont="1" applyFill="1" applyAlignment="1">
      <alignment horizontal="centerContinuous"/>
      <protection/>
    </xf>
    <xf numFmtId="0" fontId="42" fillId="0" borderId="0" xfId="17" applyFont="1" applyFill="1" applyAlignment="1">
      <alignment horizontal="centerContinuous"/>
      <protection/>
    </xf>
    <xf numFmtId="0" fontId="23" fillId="0" borderId="0" xfId="17" applyFont="1" applyFill="1" applyAlignment="1">
      <alignment horizontal="centerContinuous"/>
      <protection/>
    </xf>
    <xf numFmtId="0" fontId="0" fillId="0" borderId="0" xfId="18" applyFont="1" applyFill="1" applyAlignment="1" applyProtection="1">
      <alignment horizontal="left"/>
      <protection locked="0"/>
    </xf>
    <xf numFmtId="0" fontId="1" fillId="0" borderId="0" xfId="18" applyFill="1" applyAlignment="1" applyProtection="1">
      <alignment/>
      <protection/>
    </xf>
    <xf numFmtId="0" fontId="6" fillId="0" borderId="59" xfId="18" applyFont="1" applyFill="1" applyBorder="1" applyAlignment="1" applyProtection="1">
      <alignment/>
      <protection/>
    </xf>
    <xf numFmtId="0" fontId="11" fillId="0" borderId="9" xfId="18" applyFont="1" applyFill="1" applyBorder="1" applyAlignment="1" applyProtection="1">
      <alignment/>
      <protection/>
    </xf>
    <xf numFmtId="0" fontId="6" fillId="0" borderId="9" xfId="18" applyFont="1" applyFill="1" applyBorder="1" applyAlignment="1" applyProtection="1">
      <alignment/>
      <protection/>
    </xf>
    <xf numFmtId="0" fontId="6" fillId="0" borderId="60" xfId="18" applyFont="1" applyFill="1" applyBorder="1" applyAlignment="1" applyProtection="1">
      <alignment/>
      <protection/>
    </xf>
    <xf numFmtId="0" fontId="1" fillId="0" borderId="59" xfId="18" applyFill="1" applyBorder="1" applyAlignment="1" applyProtection="1">
      <alignment/>
      <protection/>
    </xf>
    <xf numFmtId="0" fontId="12" fillId="0" borderId="9" xfId="18" applyFont="1" applyFill="1" applyBorder="1" applyAlignment="1" applyProtection="1">
      <alignment/>
      <protection/>
    </xf>
    <xf numFmtId="0" fontId="1" fillId="0" borderId="1" xfId="18" applyFill="1" applyBorder="1" applyAlignment="1" applyProtection="1">
      <alignment/>
      <protection/>
    </xf>
    <xf numFmtId="0" fontId="1" fillId="0" borderId="0" xfId="18" applyFill="1" applyBorder="1" applyAlignment="1" applyProtection="1">
      <alignment/>
      <protection/>
    </xf>
    <xf numFmtId="0" fontId="28" fillId="0" borderId="9" xfId="18" applyFont="1" applyFill="1" applyBorder="1" applyAlignment="1" applyProtection="1">
      <alignment/>
      <protection/>
    </xf>
    <xf numFmtId="0" fontId="1" fillId="0" borderId="60" xfId="18" applyFill="1" applyBorder="1" applyAlignment="1" applyProtection="1">
      <alignment/>
      <protection/>
    </xf>
    <xf numFmtId="0" fontId="6" fillId="0" borderId="0" xfId="18" applyFont="1" applyFill="1" applyAlignment="1" applyProtection="1">
      <alignment/>
      <protection/>
    </xf>
    <xf numFmtId="0" fontId="10" fillId="0" borderId="0" xfId="18" applyFont="1" applyFill="1" applyAlignment="1" applyProtection="1">
      <alignment/>
      <protection/>
    </xf>
    <xf numFmtId="0" fontId="6" fillId="0" borderId="10" xfId="18" applyFont="1" applyFill="1" applyBorder="1" applyProtection="1">
      <alignment/>
      <protection/>
    </xf>
    <xf numFmtId="0" fontId="6" fillId="0" borderId="10" xfId="18" applyFont="1" applyFill="1" applyBorder="1" applyAlignment="1" applyProtection="1">
      <alignment horizontal="center"/>
      <protection/>
    </xf>
    <xf numFmtId="0" fontId="0" fillId="0" borderId="10" xfId="18" applyFont="1" applyFill="1" applyBorder="1" applyProtection="1">
      <alignment/>
      <protection/>
    </xf>
    <xf numFmtId="0" fontId="6" fillId="0" borderId="59" xfId="18" applyFont="1" applyFill="1" applyBorder="1" applyProtection="1">
      <alignment/>
      <protection/>
    </xf>
    <xf numFmtId="0" fontId="6" fillId="0" borderId="9" xfId="18" applyFont="1" applyFill="1" applyBorder="1" applyAlignment="1" applyProtection="1">
      <alignment horizontal="center"/>
      <protection/>
    </xf>
    <xf numFmtId="0" fontId="6" fillId="0" borderId="0" xfId="18" applyFont="1" applyFill="1" applyBorder="1" applyAlignment="1" applyProtection="1">
      <alignment horizontal="center"/>
      <protection/>
    </xf>
    <xf numFmtId="0" fontId="6" fillId="0" borderId="60" xfId="18" applyFont="1" applyFill="1" applyBorder="1" applyProtection="1">
      <alignment/>
      <protection/>
    </xf>
    <xf numFmtId="0" fontId="1" fillId="0" borderId="59" xfId="18" applyFill="1" applyBorder="1" applyProtection="1">
      <alignment/>
      <protection/>
    </xf>
    <xf numFmtId="0" fontId="11" fillId="0" borderId="9" xfId="18" applyFont="1" applyFill="1" applyBorder="1" applyProtection="1">
      <alignment/>
      <protection/>
    </xf>
    <xf numFmtId="0" fontId="12" fillId="0" borderId="0" xfId="18" applyFont="1" applyFill="1" applyBorder="1" applyProtection="1">
      <alignment/>
      <protection/>
    </xf>
    <xf numFmtId="0" fontId="12" fillId="0" borderId="9" xfId="18" applyFont="1" applyFill="1" applyBorder="1" applyProtection="1">
      <alignment/>
      <protection/>
    </xf>
    <xf numFmtId="0" fontId="1" fillId="0" borderId="61" xfId="18" applyFill="1" applyBorder="1" applyProtection="1">
      <alignment/>
      <protection/>
    </xf>
    <xf numFmtId="0" fontId="1" fillId="0" borderId="10" xfId="18" applyFill="1" applyBorder="1" applyProtection="1">
      <alignment/>
      <protection/>
    </xf>
    <xf numFmtId="0" fontId="1" fillId="0" borderId="60" xfId="18" applyFill="1" applyBorder="1" applyAlignment="1" applyProtection="1">
      <alignment horizontal="center"/>
      <protection/>
    </xf>
    <xf numFmtId="0" fontId="6" fillId="0" borderId="59" xfId="18" applyFont="1" applyFill="1" applyBorder="1" applyAlignment="1" applyProtection="1">
      <alignment horizontal="center"/>
      <protection/>
    </xf>
    <xf numFmtId="0" fontId="9" fillId="0" borderId="10" xfId="18" applyFont="1" applyFill="1" applyBorder="1" applyAlignment="1" applyProtection="1">
      <alignment horizontal="centerContinuous" vertical="center"/>
      <protection/>
    </xf>
    <xf numFmtId="0" fontId="6" fillId="0" borderId="0" xfId="18" applyFont="1" applyFill="1" applyAlignment="1" applyProtection="1">
      <alignment horizontal="centerContinuous" vertical="center"/>
      <protection/>
    </xf>
    <xf numFmtId="0" fontId="6" fillId="0" borderId="0" xfId="18" applyFont="1" applyFill="1" applyBorder="1" applyAlignment="1" applyProtection="1">
      <alignment horizontal="centerContinuous" vertical="center"/>
      <protection/>
    </xf>
    <xf numFmtId="0" fontId="9" fillId="0" borderId="0" xfId="18" applyFont="1" applyFill="1" applyBorder="1" applyAlignment="1" applyProtection="1">
      <alignment horizontal="centerContinuous" vertical="center"/>
      <protection/>
    </xf>
    <xf numFmtId="0" fontId="6" fillId="0" borderId="0" xfId="18" applyFont="1" applyFill="1" applyAlignment="1" applyProtection="1">
      <alignment horizontal="centerContinuous"/>
      <protection/>
    </xf>
    <xf numFmtId="0" fontId="6" fillId="0" borderId="8" xfId="18" applyFont="1" applyFill="1" applyBorder="1" applyAlignment="1" applyProtection="1">
      <alignment horizontal="center" vertical="center"/>
      <protection/>
    </xf>
    <xf numFmtId="0" fontId="6" fillId="2" borderId="8" xfId="18" applyFont="1" applyFill="1" applyBorder="1" applyAlignment="1" applyProtection="1">
      <alignment horizontal="center" vertical="center"/>
      <protection locked="0"/>
    </xf>
    <xf numFmtId="0" fontId="13" fillId="0" borderId="0" xfId="18" applyFont="1" applyFill="1" applyAlignment="1" applyProtection="1">
      <alignment horizontal="left"/>
      <protection/>
    </xf>
    <xf numFmtId="0" fontId="12" fillId="0" borderId="9" xfId="18" applyFont="1" applyFill="1" applyBorder="1" applyAlignment="1" applyProtection="1">
      <alignment horizontal="left"/>
      <protection/>
    </xf>
    <xf numFmtId="0" fontId="0" fillId="0" borderId="9" xfId="18" applyFont="1" applyFill="1" applyBorder="1" applyAlignment="1">
      <alignment horizontal="left"/>
      <protection/>
    </xf>
    <xf numFmtId="0" fontId="0" fillId="0" borderId="9" xfId="18" applyFont="1" applyFill="1" applyBorder="1" applyAlignment="1">
      <alignment horizontal="left" indent="1"/>
      <protection/>
    </xf>
    <xf numFmtId="0" fontId="15" fillId="0" borderId="0" xfId="18" applyFont="1" applyFill="1" applyBorder="1" applyAlignment="1" applyProtection="1">
      <alignment horizontal="left"/>
      <protection/>
    </xf>
    <xf numFmtId="0" fontId="0" fillId="0" borderId="9" xfId="18" applyFont="1" applyFill="1" applyBorder="1" applyAlignment="1" applyProtection="1">
      <alignment horizontal="left"/>
      <protection/>
    </xf>
    <xf numFmtId="0" fontId="0" fillId="0" borderId="9" xfId="18" applyFont="1" applyFill="1" applyBorder="1">
      <alignment/>
      <protection/>
    </xf>
    <xf numFmtId="0" fontId="0" fillId="0" borderId="9" xfId="18" applyNumberFormat="1" applyFont="1" applyFill="1" applyBorder="1" applyAlignment="1" applyProtection="1">
      <alignment horizontal="left" wrapText="1"/>
      <protection/>
    </xf>
    <xf numFmtId="0" fontId="24" fillId="0" borderId="62" xfId="18" applyFont="1" applyFill="1" applyBorder="1" applyAlignment="1">
      <alignment horizontal="left"/>
      <protection/>
    </xf>
    <xf numFmtId="0" fontId="12" fillId="0" borderId="0" xfId="18" applyFont="1" applyFill="1">
      <alignment/>
      <protection/>
    </xf>
    <xf numFmtId="0" fontId="3" fillId="0" borderId="0" xfId="18" applyFont="1" applyFill="1" applyAlignment="1" applyProtection="1">
      <alignment horizontal="left"/>
      <protection/>
    </xf>
    <xf numFmtId="0" fontId="6" fillId="0" borderId="0" xfId="18" applyFont="1" applyFill="1" applyAlignment="1" applyProtection="1">
      <alignment horizontal="left"/>
      <protection/>
    </xf>
    <xf numFmtId="0" fontId="41" fillId="3" borderId="35" xfId="18" applyFont="1" applyFill="1" applyBorder="1" applyAlignment="1" applyProtection="1">
      <alignment horizontal="left"/>
      <protection locked="0"/>
    </xf>
    <xf numFmtId="0" fontId="1" fillId="3" borderId="35" xfId="18" applyFont="1" applyFill="1" applyBorder="1" applyAlignment="1" applyProtection="1">
      <alignment horizontal="left"/>
      <protection locked="0"/>
    </xf>
    <xf numFmtId="0" fontId="7" fillId="0" borderId="0" xfId="18" applyFont="1" applyFill="1">
      <alignment/>
      <protection/>
    </xf>
    <xf numFmtId="0" fontId="0" fillId="0" borderId="3" xfId="18" applyFont="1" applyFill="1" applyBorder="1" applyAlignment="1" applyProtection="1">
      <alignment horizontal="left"/>
      <protection/>
    </xf>
    <xf numFmtId="0" fontId="13" fillId="0" borderId="0" xfId="18" applyFont="1" applyFill="1" applyBorder="1" applyAlignment="1" applyProtection="1">
      <alignment horizontal="left"/>
      <protection/>
    </xf>
    <xf numFmtId="0" fontId="15" fillId="0" borderId="9" xfId="18" applyFont="1" applyFill="1" applyBorder="1" applyAlignment="1" applyProtection="1">
      <alignment horizontal="left"/>
      <protection/>
    </xf>
    <xf numFmtId="0" fontId="3" fillId="0" borderId="0" xfId="18" applyFont="1" applyFill="1" applyBorder="1" applyAlignment="1" applyProtection="1">
      <alignment horizontal="left"/>
      <protection/>
    </xf>
    <xf numFmtId="0" fontId="4" fillId="0" borderId="0" xfId="18" applyFont="1" applyFill="1" applyAlignment="1" applyProtection="1">
      <alignment horizontal="left"/>
      <protection/>
    </xf>
    <xf numFmtId="0" fontId="7" fillId="0" borderId="0" xfId="18" applyFont="1" applyFill="1" applyAlignment="1" applyProtection="1">
      <alignment horizontal="left"/>
      <protection/>
    </xf>
    <xf numFmtId="0" fontId="1" fillId="0" borderId="0" xfId="18" applyFill="1" applyAlignment="1" applyProtection="1">
      <alignment horizontal="left"/>
      <protection/>
    </xf>
    <xf numFmtId="0" fontId="31" fillId="0" borderId="9" xfId="18" applyFont="1" applyFill="1" applyBorder="1" applyAlignment="1" applyProtection="1">
      <alignment horizontal="left"/>
      <protection/>
    </xf>
    <xf numFmtId="0" fontId="24" fillId="0" borderId="32" xfId="18" applyFont="1" applyFill="1" applyBorder="1" applyAlignment="1" applyProtection="1">
      <alignment horizontal="left"/>
      <protection/>
    </xf>
    <xf numFmtId="0" fontId="22" fillId="0" borderId="0" xfId="18" applyFont="1" applyFill="1" applyAlignment="1" applyProtection="1">
      <alignment horizontal="left"/>
      <protection/>
    </xf>
    <xf numFmtId="0" fontId="24" fillId="0" borderId="62" xfId="18" applyFont="1" applyFill="1" applyBorder="1" applyAlignment="1" applyProtection="1">
      <alignment horizontal="left"/>
      <protection/>
    </xf>
    <xf numFmtId="0" fontId="3" fillId="0" borderId="36" xfId="18" applyFont="1" applyFill="1" applyBorder="1" applyAlignment="1" applyProtection="1">
      <alignment horizontal="left"/>
      <protection/>
    </xf>
    <xf numFmtId="0" fontId="31" fillId="0" borderId="0" xfId="18" applyFont="1" applyFill="1" applyBorder="1" applyAlignment="1" applyProtection="1">
      <alignment horizontal="left"/>
      <protection/>
    </xf>
    <xf numFmtId="0" fontId="3" fillId="0" borderId="0" xfId="18" applyFont="1" applyFill="1" applyAlignment="1" applyProtection="1">
      <alignment vertical="center"/>
      <protection/>
    </xf>
    <xf numFmtId="0" fontId="6" fillId="0" borderId="19" xfId="18" applyFont="1" applyFill="1" applyBorder="1" applyAlignment="1" applyProtection="1">
      <alignment horizontal="center"/>
      <protection/>
    </xf>
    <xf numFmtId="0" fontId="18" fillId="0" borderId="19" xfId="18" applyFont="1" applyFill="1" applyBorder="1" applyAlignment="1" applyProtection="1">
      <alignment horizontal="center"/>
      <protection/>
    </xf>
    <xf numFmtId="0" fontId="6" fillId="0" borderId="13" xfId="18" applyFont="1" applyFill="1" applyBorder="1" applyProtection="1">
      <alignment/>
      <protection/>
    </xf>
    <xf numFmtId="0" fontId="6" fillId="0" borderId="21" xfId="18" applyFont="1" applyFill="1" applyBorder="1" applyProtection="1">
      <alignment/>
      <protection/>
    </xf>
    <xf numFmtId="0" fontId="10" fillId="0" borderId="19" xfId="18" applyFont="1" applyFill="1" applyBorder="1" applyAlignment="1" applyProtection="1">
      <alignment horizontal="center"/>
      <protection/>
    </xf>
    <xf numFmtId="0" fontId="11" fillId="0" borderId="0" xfId="18" applyFont="1" applyFill="1" applyProtection="1">
      <alignment/>
      <protection/>
    </xf>
    <xf numFmtId="0" fontId="6" fillId="0" borderId="0" xfId="18" applyFont="1" applyFill="1" applyProtection="1">
      <alignment/>
      <protection/>
    </xf>
    <xf numFmtId="0" fontId="1" fillId="0" borderId="21" xfId="18" applyFill="1" applyBorder="1" applyProtection="1">
      <alignment/>
      <protection/>
    </xf>
    <xf numFmtId="0" fontId="1" fillId="0" borderId="0" xfId="18" applyFill="1" applyProtection="1">
      <alignment/>
      <protection/>
    </xf>
    <xf numFmtId="0" fontId="12" fillId="0" borderId="0" xfId="18" applyFont="1" applyFill="1" applyProtection="1">
      <alignment/>
      <protection/>
    </xf>
    <xf numFmtId="0" fontId="10" fillId="0" borderId="19" xfId="18" applyFont="1" applyFill="1" applyBorder="1" applyProtection="1">
      <alignment/>
      <protection/>
    </xf>
    <xf numFmtId="0" fontId="1" fillId="0" borderId="19" xfId="18" applyFont="1" applyFill="1" applyBorder="1" applyProtection="1">
      <alignment/>
      <protection/>
    </xf>
    <xf numFmtId="0" fontId="1" fillId="0" borderId="1" xfId="18" applyFill="1" applyBorder="1" applyProtection="1">
      <alignment/>
      <protection/>
    </xf>
    <xf numFmtId="0" fontId="1" fillId="0" borderId="19" xfId="18" applyFill="1" applyBorder="1" applyProtection="1">
      <alignment/>
      <protection/>
    </xf>
    <xf numFmtId="0" fontId="10" fillId="0" borderId="0" xfId="18" applyFont="1" applyFill="1" applyProtection="1">
      <alignment/>
      <protection/>
    </xf>
    <xf numFmtId="0" fontId="46" fillId="0" borderId="9" xfId="18" applyFont="1" applyFill="1" applyBorder="1" applyAlignment="1" applyProtection="1">
      <alignment horizontal="center"/>
      <protection/>
    </xf>
    <xf numFmtId="0" fontId="1" fillId="0" borderId="60" xfId="0" applyFont="1" applyFill="1" applyBorder="1" applyAlignment="1" applyProtection="1">
      <alignment/>
      <protection/>
    </xf>
    <xf numFmtId="181" fontId="1" fillId="2" borderId="2" xfId="0" applyNumberFormat="1" applyFont="1" applyFill="1" applyBorder="1" applyAlignment="1" applyProtection="1">
      <alignment/>
      <protection locked="0"/>
    </xf>
    <xf numFmtId="0" fontId="1" fillId="0" borderId="63" xfId="0" applyFont="1" applyFill="1" applyBorder="1" applyAlignment="1" applyProtection="1">
      <alignment/>
      <protection/>
    </xf>
    <xf numFmtId="0" fontId="1" fillId="0" borderId="64" xfId="0" applyFont="1" applyFill="1" applyBorder="1" applyAlignment="1" applyProtection="1">
      <alignment/>
      <protection locked="0"/>
    </xf>
    <xf numFmtId="0" fontId="8" fillId="2" borderId="44" xfId="0" applyFont="1" applyFill="1" applyBorder="1" applyAlignment="1" applyProtection="1">
      <alignment/>
      <protection locked="0"/>
    </xf>
    <xf numFmtId="0" fontId="1" fillId="0" borderId="8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65" xfId="0" applyFont="1" applyFill="1" applyBorder="1" applyAlignment="1" applyProtection="1">
      <alignment/>
      <protection/>
    </xf>
    <xf numFmtId="0" fontId="1" fillId="3" borderId="66" xfId="0" applyFont="1" applyFill="1" applyBorder="1" applyAlignment="1" applyProtection="1">
      <alignment horizontal="centerContinuous"/>
      <protection locked="0"/>
    </xf>
    <xf numFmtId="3" fontId="1" fillId="2" borderId="20" xfId="0" applyNumberFormat="1" applyFont="1" applyFill="1" applyBorder="1" applyAlignment="1" applyProtection="1">
      <alignment/>
      <protection locked="0"/>
    </xf>
    <xf numFmtId="0" fontId="3" fillId="2" borderId="44" xfId="0" applyFont="1" applyFill="1" applyBorder="1" applyAlignment="1" applyProtection="1">
      <alignment/>
      <protection locked="0"/>
    </xf>
    <xf numFmtId="0" fontId="9" fillId="0" borderId="45" xfId="18" applyFont="1" applyFill="1" applyBorder="1" applyAlignment="1" applyProtection="1">
      <alignment horizontal="centerContinuous" vertical="center"/>
      <protection/>
    </xf>
    <xf numFmtId="0" fontId="6" fillId="0" borderId="5" xfId="18" applyFont="1" applyFill="1" applyBorder="1" applyAlignment="1" applyProtection="1">
      <alignment horizontal="centerContinuous" vertical="center"/>
      <protection/>
    </xf>
    <xf numFmtId="0" fontId="9" fillId="0" borderId="5" xfId="18" applyFont="1" applyFill="1" applyBorder="1" applyAlignment="1" applyProtection="1">
      <alignment horizontal="centerContinuous" vertical="center"/>
      <protection/>
    </xf>
    <xf numFmtId="0" fontId="6" fillId="0" borderId="5" xfId="18" applyFont="1" applyFill="1" applyBorder="1" applyAlignment="1" applyProtection="1">
      <alignment horizontal="centerContinuous"/>
      <protection/>
    </xf>
    <xf numFmtId="0" fontId="6" fillId="0" borderId="6" xfId="0" applyFont="1" applyFill="1" applyBorder="1" applyAlignment="1" applyProtection="1">
      <alignment horizontal="centerContinuous" vertical="center"/>
      <protection/>
    </xf>
    <xf numFmtId="0" fontId="24" fillId="0" borderId="67" xfId="18" applyFont="1" applyFill="1" applyBorder="1" applyAlignment="1" applyProtection="1">
      <alignment horizontal="left"/>
      <protection/>
    </xf>
    <xf numFmtId="0" fontId="24" fillId="0" borderId="67" xfId="18" applyFont="1" applyFill="1" applyBorder="1" applyAlignment="1">
      <alignment horizontal="left"/>
      <protection/>
    </xf>
    <xf numFmtId="0" fontId="29" fillId="0" borderId="0" xfId="17" applyFont="1" applyFill="1" applyAlignment="1">
      <alignment horizontal="centerContinuous"/>
      <protection/>
    </xf>
    <xf numFmtId="0" fontId="43" fillId="0" borderId="0" xfId="17" applyFont="1" applyFill="1" applyAlignment="1">
      <alignment horizontal="centerContinuous"/>
      <protection/>
    </xf>
    <xf numFmtId="0" fontId="47" fillId="4" borderId="0" xfId="0" applyFont="1" applyFill="1" applyBorder="1" applyAlignment="1">
      <alignment/>
    </xf>
    <xf numFmtId="0" fontId="47" fillId="4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9" fillId="4" borderId="0" xfId="0" applyFont="1" applyFill="1" applyAlignment="1">
      <alignment/>
    </xf>
    <xf numFmtId="0" fontId="34" fillId="4" borderId="0" xfId="0" applyFont="1" applyFill="1" applyAlignment="1">
      <alignment/>
    </xf>
    <xf numFmtId="0" fontId="6" fillId="0" borderId="8" xfId="18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/>
      <protection/>
    </xf>
    <xf numFmtId="0" fontId="6" fillId="2" borderId="68" xfId="18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/>
      <protection/>
    </xf>
    <xf numFmtId="0" fontId="0" fillId="0" borderId="69" xfId="0" applyFont="1" applyFill="1" applyBorder="1" applyAlignment="1" applyProtection="1">
      <alignment/>
      <protection/>
    </xf>
    <xf numFmtId="0" fontId="6" fillId="0" borderId="0" xfId="18" applyFont="1" applyFill="1" applyAlignment="1" applyProtection="1">
      <alignment horizontal="left"/>
      <protection locked="0"/>
    </xf>
    <xf numFmtId="0" fontId="3" fillId="0" borderId="62" xfId="18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60" xfId="0" applyFont="1" applyFill="1" applyBorder="1" applyAlignment="1" applyProtection="1">
      <alignment/>
      <protection locked="0"/>
    </xf>
    <xf numFmtId="3" fontId="8" fillId="2" borderId="33" xfId="0" applyNumberFormat="1" applyFont="1" applyFill="1" applyBorder="1" applyAlignment="1" applyProtection="1">
      <alignment/>
      <protection locked="0"/>
    </xf>
    <xf numFmtId="0" fontId="12" fillId="0" borderId="9" xfId="0" applyFont="1" applyFill="1" applyBorder="1" applyAlignment="1">
      <alignment/>
    </xf>
    <xf numFmtId="3" fontId="1" fillId="2" borderId="7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49" fillId="3" borderId="35" xfId="18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/>
    </xf>
    <xf numFmtId="0" fontId="3" fillId="0" borderId="62" xfId="0" applyFont="1" applyFill="1" applyBorder="1" applyAlignment="1">
      <alignment horizontal="left"/>
    </xf>
    <xf numFmtId="0" fontId="24" fillId="0" borderId="9" xfId="0" applyFont="1" applyFill="1" applyBorder="1" applyAlignment="1">
      <alignment/>
    </xf>
    <xf numFmtId="0" fontId="31" fillId="0" borderId="9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1" fillId="0" borderId="9" xfId="0" applyFont="1" applyFill="1" applyBorder="1" applyAlignment="1" applyProtection="1">
      <alignment horizontal="left"/>
      <protection/>
    </xf>
    <xf numFmtId="0" fontId="24" fillId="0" borderId="9" xfId="0" applyFont="1" applyFill="1" applyBorder="1" applyAlignment="1">
      <alignment/>
    </xf>
    <xf numFmtId="0" fontId="31" fillId="0" borderId="9" xfId="0" applyFont="1" applyFill="1" applyBorder="1" applyAlignment="1">
      <alignment/>
    </xf>
    <xf numFmtId="0" fontId="31" fillId="0" borderId="0" xfId="0" applyFont="1" applyFill="1" applyAlignment="1" applyProtection="1">
      <alignment horizontal="left"/>
      <protection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50" fillId="0" borderId="0" xfId="0" applyFont="1" applyFill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>
      <alignment/>
    </xf>
    <xf numFmtId="0" fontId="31" fillId="0" borderId="9" xfId="0" applyFont="1" applyFill="1" applyBorder="1" applyAlignment="1">
      <alignment/>
    </xf>
    <xf numFmtId="0" fontId="16" fillId="0" borderId="71" xfId="18" applyFont="1" applyFill="1" applyBorder="1" applyAlignment="1">
      <alignment horizontal="left" vertical="center"/>
      <protection/>
    </xf>
    <xf numFmtId="0" fontId="31" fillId="5" borderId="16" xfId="0" applyFont="1" applyFill="1" applyBorder="1" applyAlignment="1" applyProtection="1">
      <alignment/>
      <protection/>
    </xf>
    <xf numFmtId="0" fontId="31" fillId="5" borderId="2" xfId="0" applyFont="1" applyFill="1" applyBorder="1" applyAlignment="1" applyProtection="1">
      <alignment/>
      <protection/>
    </xf>
    <xf numFmtId="0" fontId="31" fillId="2" borderId="16" xfId="0" applyFont="1" applyFill="1" applyBorder="1" applyAlignment="1" applyProtection="1">
      <alignment/>
      <protection locked="0"/>
    </xf>
    <xf numFmtId="0" fontId="31" fillId="2" borderId="2" xfId="0" applyFont="1" applyFill="1" applyBorder="1" applyAlignment="1" applyProtection="1">
      <alignment/>
      <protection locked="0"/>
    </xf>
    <xf numFmtId="0" fontId="31" fillId="0" borderId="45" xfId="0" applyFont="1" applyFill="1" applyBorder="1" applyAlignment="1" applyProtection="1">
      <alignment/>
      <protection locked="0"/>
    </xf>
    <xf numFmtId="0" fontId="31" fillId="0" borderId="5" xfId="0" applyFont="1" applyFill="1" applyBorder="1" applyAlignment="1" applyProtection="1">
      <alignment/>
      <protection locked="0"/>
    </xf>
    <xf numFmtId="0" fontId="31" fillId="0" borderId="6" xfId="0" applyFont="1" applyFill="1" applyBorder="1" applyAlignment="1" applyProtection="1">
      <alignment/>
      <protection locked="0"/>
    </xf>
    <xf numFmtId="0" fontId="31" fillId="0" borderId="16" xfId="0" applyFont="1" applyFill="1" applyBorder="1" applyAlignment="1" applyProtection="1">
      <alignment/>
      <protection locked="0"/>
    </xf>
    <xf numFmtId="0" fontId="31" fillId="0" borderId="17" xfId="0" applyFont="1" applyFill="1" applyBorder="1" applyAlignment="1" applyProtection="1">
      <alignment/>
      <protection locked="0"/>
    </xf>
    <xf numFmtId="0" fontId="31" fillId="0" borderId="63" xfId="0" applyFont="1" applyFill="1" applyBorder="1" applyAlignment="1" applyProtection="1">
      <alignment/>
      <protection locked="0"/>
    </xf>
    <xf numFmtId="0" fontId="31" fillId="0" borderId="12" xfId="0" applyFont="1" applyFill="1" applyBorder="1" applyAlignment="1" applyProtection="1">
      <alignment/>
      <protection locked="0"/>
    </xf>
    <xf numFmtId="0" fontId="31" fillId="0" borderId="13" xfId="0" applyFont="1" applyFill="1" applyBorder="1" applyAlignment="1" applyProtection="1">
      <alignment/>
      <protection locked="0"/>
    </xf>
    <xf numFmtId="0" fontId="31" fillId="0" borderId="60" xfId="0" applyFont="1" applyFill="1" applyBorder="1" applyAlignment="1" applyProtection="1">
      <alignment/>
      <protection locked="0"/>
    </xf>
    <xf numFmtId="0" fontId="24" fillId="2" borderId="33" xfId="0" applyFont="1" applyFill="1" applyBorder="1" applyAlignment="1" applyProtection="1">
      <alignment/>
      <protection locked="0"/>
    </xf>
    <xf numFmtId="0" fontId="24" fillId="2" borderId="44" xfId="0" applyFont="1" applyFill="1" applyBorder="1" applyAlignment="1" applyProtection="1">
      <alignment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1" fillId="0" borderId="43" xfId="0" applyFont="1" applyFill="1" applyBorder="1" applyAlignment="1" applyProtection="1">
      <alignment/>
      <protection locked="0"/>
    </xf>
    <xf numFmtId="0" fontId="8" fillId="0" borderId="72" xfId="0" applyFont="1" applyFill="1" applyBorder="1" applyAlignment="1" applyProtection="1">
      <alignment/>
      <protection locked="0"/>
    </xf>
    <xf numFmtId="3" fontId="3" fillId="2" borderId="73" xfId="0" applyNumberFormat="1" applyFont="1" applyFill="1" applyBorder="1" applyAlignment="1" applyProtection="1">
      <alignment/>
      <protection locked="0"/>
    </xf>
    <xf numFmtId="0" fontId="8" fillId="0" borderId="74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1" fillId="2" borderId="63" xfId="0" applyFont="1" applyFill="1" applyBorder="1" applyAlignment="1" applyProtection="1">
      <alignment/>
      <protection locked="0"/>
    </xf>
    <xf numFmtId="3" fontId="0" fillId="2" borderId="12" xfId="0" applyNumberFormat="1" applyFont="1" applyFill="1" applyBorder="1" applyAlignment="1" applyProtection="1">
      <alignment/>
      <protection locked="0"/>
    </xf>
    <xf numFmtId="3" fontId="0" fillId="2" borderId="20" xfId="0" applyNumberFormat="1" applyFont="1" applyFill="1" applyBorder="1" applyAlignment="1" applyProtection="1">
      <alignment/>
      <protection locked="0"/>
    </xf>
    <xf numFmtId="3" fontId="0" fillId="2" borderId="16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2" borderId="45" xfId="0" applyNumberFormat="1" applyFont="1" applyFill="1" applyBorder="1" applyAlignment="1" applyProtection="1">
      <alignment/>
      <protection locked="0"/>
    </xf>
    <xf numFmtId="3" fontId="0" fillId="2" borderId="43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/>
    </xf>
    <xf numFmtId="3" fontId="0" fillId="0" borderId="45" xfId="0" applyNumberFormat="1" applyFont="1" applyFill="1" applyBorder="1" applyAlignment="1" applyProtection="1">
      <alignment/>
      <protection/>
    </xf>
    <xf numFmtId="3" fontId="0" fillId="0" borderId="60" xfId="0" applyNumberFormat="1" applyFont="1" applyFill="1" applyBorder="1" applyAlignment="1" applyProtection="1">
      <alignment/>
      <protection/>
    </xf>
    <xf numFmtId="3" fontId="31" fillId="5" borderId="2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3" fillId="0" borderId="32" xfId="0" applyNumberFormat="1" applyFont="1" applyFill="1" applyBorder="1" applyAlignment="1" applyProtection="1">
      <alignment/>
      <protection/>
    </xf>
    <xf numFmtId="3" fontId="3" fillId="0" borderId="36" xfId="0" applyNumberFormat="1" applyFont="1" applyFill="1" applyBorder="1" applyAlignment="1" applyProtection="1">
      <alignment horizontal="center"/>
      <protection/>
    </xf>
    <xf numFmtId="3" fontId="3" fillId="0" borderId="36" xfId="0" applyNumberFormat="1" applyFont="1" applyFill="1" applyBorder="1" applyAlignment="1" applyProtection="1">
      <alignment/>
      <protection/>
    </xf>
    <xf numFmtId="3" fontId="31" fillId="2" borderId="2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Normál_EDP jelentés 2007 II  magyarul_linkelve az angolra" xfId="17"/>
    <cellStyle name="Normál_EDP_visszamenőleges_adatok" xfId="18"/>
    <cellStyle name="Currency" xfId="19"/>
    <cellStyle name="Currency [0]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externalLink" Target="externalLinks/externalLink19.xml" /><Relationship Id="rId34" Type="http://schemas.openxmlformats.org/officeDocument/2006/relationships/externalLink" Target="externalLinks/externalLink20.xml" /><Relationship Id="rId35" Type="http://schemas.openxmlformats.org/officeDocument/2006/relationships/externalLink" Target="externalLinks/externalLink21.xml" /><Relationship Id="rId36" Type="http://schemas.openxmlformats.org/officeDocument/2006/relationships/externalLink" Target="externalLinks/externalLink22.xml" /><Relationship Id="rId37" Type="http://schemas.openxmlformats.org/officeDocument/2006/relationships/externalLink" Target="externalLinks/externalLink23.xml" /><Relationship Id="rId38" Type="http://schemas.openxmlformats.org/officeDocument/2006/relationships/externalLink" Target="externalLinks/externalLink24.xml" /><Relationship Id="rId39" Type="http://schemas.openxmlformats.org/officeDocument/2006/relationships/externalLink" Target="externalLinks/externalLink25.xml" /><Relationship Id="rId40" Type="http://schemas.openxmlformats.org/officeDocument/2006/relationships/externalLink" Target="externalLinks/externalLink26.xml" /><Relationship Id="rId41" Type="http://schemas.openxmlformats.org/officeDocument/2006/relationships/externalLink" Target="externalLinks/externalLink27.xml" /><Relationship Id="rId42" Type="http://schemas.openxmlformats.org/officeDocument/2006/relationships/externalLink" Target="externalLinks/externalLink28.xml" /><Relationship Id="rId43" Type="http://schemas.openxmlformats.org/officeDocument/2006/relationships/externalLink" Target="externalLinks/externalLink29.xml" /><Relationship Id="rId44" Type="http://schemas.openxmlformats.org/officeDocument/2006/relationships/externalLink" Target="externalLinks/externalLink30.xml" /><Relationship Id="rId45" Type="http://schemas.openxmlformats.org/officeDocument/2006/relationships/externalLink" Target="externalLinks/externalLink31.xml" /><Relationship Id="rId4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4505325</xdr:colOff>
      <xdr:row>10</xdr:row>
      <xdr:rowOff>0</xdr:rowOff>
    </xdr:from>
    <xdr:ext cx="133350" cy="314325"/>
    <xdr:sp>
      <xdr:nvSpPr>
        <xdr:cNvPr id="1" name="TextBox 7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4505325</xdr:colOff>
      <xdr:row>10</xdr:row>
      <xdr:rowOff>0</xdr:rowOff>
    </xdr:from>
    <xdr:ext cx="133350" cy="314325"/>
    <xdr:sp>
      <xdr:nvSpPr>
        <xdr:cNvPr id="2" name="TextBox 12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3" name="TextBox 13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4" name="TextBox 14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5" name="TextBox 15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6" name="TextBox 16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>
      <xdr:nvSpPr>
        <xdr:cNvPr id="7" name="TextBox 17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>
      <xdr:nvSpPr>
        <xdr:cNvPr id="8" name="TextBox 18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>
      <xdr:nvSpPr>
        <xdr:cNvPr id="9" name="TextBox 19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10" name="TextBox 20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11" name="TextBox 21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30409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33172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210502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14503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14312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19170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8885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15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232314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9457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8\Dokumentumok\Sz&#225;ml&#225;k_sorozata9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2\KPbe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3\KPbe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8\Dokumentumok\Kpki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6\ONKbe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7\ONKbe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8\Dokumentumok\ONKbe9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9\ONKbe9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0\Dokumentumok\ONKbe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1\ONkbe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2\ONKbe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1\Kpki0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3\ONkbe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1\Tbbe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2\Tbbe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3\Tbbe0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4\Sz&#225;ml&#225;k_sorozata0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4\KPki0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4\Tbbe0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5\Kpbe95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5\Kpki9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5\ONKbe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2\KPki0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5\Sz&#225;ml&#225;k_sorozata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5\Tbbe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6\Kpbe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7\Kpbe9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8\Dokumentumok\Kpbe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9\Kpbe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0\Dokumentumok\Kpbe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1\Kpbe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mányzat szektor"/>
      <sheetName val="Központi kormányzat"/>
      <sheetName val="Korm konszolidálatlan"/>
      <sheetName val="Közp konszolidálatlan"/>
      <sheetName val="nem konsz korm"/>
      <sheetName val="nem konsz közp"/>
      <sheetName val="korm eredmény"/>
      <sheetName val="közp eredmény"/>
      <sheetName val="korm egyéb"/>
      <sheetName val="közp egyéb"/>
      <sheetName val="cash korm"/>
      <sheetName val="cash közp"/>
      <sheetName val="Számlák_sorozata9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2"/>
      <sheetName val="D.73"/>
      <sheetName val="D.74"/>
      <sheetName val="D.75"/>
      <sheetName val="D.91"/>
      <sheetName val="D.92"/>
      <sheetName val="D.99"/>
      <sheetName val="P.51"/>
      <sheetName val="P.52"/>
      <sheetName val="K.2"/>
      <sheetName val="F.4"/>
      <sheetName val="F.5"/>
      <sheetName val="Számla"/>
      <sheetName val="output"/>
      <sheetName val="Adó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2"/>
      <sheetName val="D.73"/>
      <sheetName val="D.74"/>
      <sheetName val="D.75"/>
      <sheetName val="D.91"/>
      <sheetName val="D.92"/>
      <sheetName val="D.99"/>
      <sheetName val="P.51"/>
      <sheetName val="P.52"/>
      <sheetName val="K.2"/>
      <sheetName val="F.4"/>
      <sheetName val="F.5"/>
      <sheetName val="Számla"/>
      <sheetName val="output"/>
      <sheetName val="Adók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.2"/>
      <sheetName val="D.11"/>
      <sheetName val="D.12"/>
      <sheetName val="D.312"/>
      <sheetName val="D.319"/>
      <sheetName val="D.391"/>
      <sheetName val="D.392"/>
      <sheetName val="D.394"/>
      <sheetName val="D.41"/>
      <sheetName val="D.62"/>
      <sheetName val="D.63"/>
      <sheetName val="D.71"/>
      <sheetName val="D.73"/>
      <sheetName val="D.74"/>
      <sheetName val="D.75"/>
      <sheetName val="D.92"/>
      <sheetName val="D.99"/>
      <sheetName val="P.32"/>
      <sheetName val="P.51"/>
      <sheetName val="P.52"/>
      <sheetName val="K.1"/>
      <sheetName val="K.2"/>
      <sheetName val="F.2"/>
      <sheetName val="F.4"/>
      <sheetName val="F.5"/>
      <sheetName val="F.7"/>
      <sheetName val="output"/>
      <sheetName val="D.41 (2)"/>
      <sheetName val="D.41 (3)"/>
      <sheetName val="D.41 (4)"/>
      <sheetName val="D.41 (5)"/>
      <sheetName val="D.41 (6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D.99"/>
      <sheetName val="P.51"/>
      <sheetName val="K.2"/>
      <sheetName val="F.4"/>
      <sheetName val="F.5"/>
      <sheetName val="F.3"/>
      <sheetName val="output"/>
      <sheetName val="Adók"/>
      <sheetName val="Számla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D.99"/>
      <sheetName val="P.51"/>
      <sheetName val="K.2"/>
      <sheetName val="F.3"/>
      <sheetName val="F.4"/>
      <sheetName val="F.5"/>
      <sheetName val="output"/>
      <sheetName val="Adók"/>
      <sheetName val="Száml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D.99"/>
      <sheetName val="P.51"/>
      <sheetName val="K.2"/>
      <sheetName val="F.3"/>
      <sheetName val="F.4"/>
      <sheetName val="F.5"/>
      <sheetName val="output"/>
      <sheetName val="Adók"/>
      <sheetName val="Számla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D.99"/>
      <sheetName val="P.51"/>
      <sheetName val="K.2"/>
      <sheetName val="F.3"/>
      <sheetName val="F.4"/>
      <sheetName val="F.5"/>
      <sheetName val="output"/>
      <sheetName val="Adók"/>
      <sheetName val="Számla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"/>
      <sheetName val="D.612 "/>
      <sheetName val="D.72"/>
      <sheetName val="D.73"/>
      <sheetName val="D.74"/>
      <sheetName val="D.75"/>
      <sheetName val="D.91"/>
      <sheetName val="D.92"/>
      <sheetName val="D.99"/>
      <sheetName val="P.51"/>
      <sheetName val="K.2"/>
      <sheetName val="F.3"/>
      <sheetName val="F.4"/>
      <sheetName val="F.5"/>
      <sheetName val="output"/>
      <sheetName val="Adók"/>
      <sheetName val="Száml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 "/>
      <sheetName val="D.612"/>
      <sheetName val="D.72"/>
      <sheetName val="D.73"/>
      <sheetName val="D.74"/>
      <sheetName val="D.75"/>
      <sheetName val="D.91"/>
      <sheetName val="D.92"/>
      <sheetName val="D.99"/>
      <sheetName val="P.51"/>
      <sheetName val="K.2"/>
      <sheetName val="F.3"/>
      <sheetName val="F.4"/>
      <sheetName val="F.5"/>
      <sheetName val="Számla"/>
      <sheetName val="out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"/>
      <sheetName val="D.612 "/>
      <sheetName val="D.72"/>
      <sheetName val="D.73"/>
      <sheetName val="D.74"/>
      <sheetName val="D.75"/>
      <sheetName val="D.91"/>
      <sheetName val="D.92"/>
      <sheetName val="D.99"/>
      <sheetName val="P.51"/>
      <sheetName val="K.2"/>
      <sheetName val="F.3"/>
      <sheetName val="F.4"/>
      <sheetName val="F.5"/>
      <sheetName val="output"/>
      <sheetName val="Adók"/>
      <sheetName val="Számla"/>
      <sheetName val="ONKbe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.2"/>
      <sheetName val="D.11"/>
      <sheetName val="D.12"/>
      <sheetName val="D.312"/>
      <sheetName val="D.319"/>
      <sheetName val="D.392"/>
      <sheetName val="D.394"/>
      <sheetName val="D.41"/>
      <sheetName val="D.62"/>
      <sheetName val="D.63"/>
      <sheetName val="D.71"/>
      <sheetName val="D.73"/>
      <sheetName val="D.74"/>
      <sheetName val="D.75"/>
      <sheetName val="D.92"/>
      <sheetName val="D.99"/>
      <sheetName val="P.32"/>
      <sheetName val="P.51"/>
      <sheetName val="P.52"/>
      <sheetName val="K.1"/>
      <sheetName val="K.2"/>
      <sheetName val="F2"/>
      <sheetName val="F.4"/>
      <sheetName val="F.5"/>
      <sheetName val="F.7"/>
      <sheetName val="output"/>
      <sheetName val="Kpki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"/>
      <sheetName val="D.612"/>
      <sheetName val="D.72"/>
      <sheetName val="D.73"/>
      <sheetName val="D.74"/>
      <sheetName val="D.75"/>
      <sheetName val="D.91"/>
      <sheetName val="D.92"/>
      <sheetName val="D.99"/>
      <sheetName val="P.51"/>
      <sheetName val="K.2"/>
      <sheetName val="F.3"/>
      <sheetName val="F.4"/>
      <sheetName val="F.5"/>
      <sheetName val="Számla"/>
      <sheetName val="outpu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 D.41"/>
      <sheetName val="D.611"/>
      <sheetName val="D.612"/>
      <sheetName val="D.73"/>
      <sheetName val="D.75"/>
      <sheetName val="D.92"/>
      <sheetName val="D.99"/>
      <sheetName val="P.51"/>
      <sheetName val="F.4"/>
      <sheetName val="Munka1"/>
      <sheetName val="Adók"/>
      <sheetName val="Számla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 D.41"/>
      <sheetName val="D.611"/>
      <sheetName val="D.612 "/>
      <sheetName val="D.73"/>
      <sheetName val="D.75"/>
      <sheetName val="D.92"/>
      <sheetName val="D.99"/>
      <sheetName val="P.51"/>
      <sheetName val="K.2"/>
      <sheetName val="F.4"/>
      <sheetName val="munka"/>
      <sheetName val="Számla"/>
      <sheetName val="TBadók"/>
      <sheetName val="Tbbe02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 D.41"/>
      <sheetName val="D.421"/>
      <sheetName val="D.611"/>
      <sheetName val="D.612 "/>
      <sheetName val="D.73"/>
      <sheetName val="D.75"/>
      <sheetName val="D.92"/>
      <sheetName val="D.99"/>
      <sheetName val="P.51"/>
      <sheetName val="K.2"/>
      <sheetName val="F.4"/>
      <sheetName val="F.5"/>
      <sheetName val="munka"/>
      <sheetName val="Számla"/>
      <sheetName val="TBadók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Kormányzat szektor"/>
      <sheetName val="Központi kormányzat"/>
      <sheetName val="Korm konszolidálatlan"/>
      <sheetName val="Közp konszolidálatlan"/>
      <sheetName val="nem konsz korm"/>
      <sheetName val="nem konsz közp"/>
      <sheetName val="korm eredmény"/>
      <sheetName val="közp eredmény"/>
      <sheetName val="korm egyensúly"/>
      <sheetName val="közp egyensúly"/>
      <sheetName val="korm egyéb"/>
      <sheetName val="közp egyéb"/>
      <sheetName val="korm pénzforg"/>
      <sheetName val="közp pénzforg"/>
      <sheetName val="SUM nem hivatk korm"/>
      <sheetName val="SUM nem hivatk közp"/>
      <sheetName val="formátum korm"/>
      <sheetName val="formátum közp"/>
      <sheetName val="Számlák_sorozata04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.2"/>
      <sheetName val="D.11"/>
      <sheetName val="D.12"/>
      <sheetName val="D.312"/>
      <sheetName val="D.319"/>
      <sheetName val="D.391"/>
      <sheetName val="D.392"/>
      <sheetName val="D.394"/>
      <sheetName val="D.41"/>
      <sheetName val="D.62"/>
      <sheetName val="D.63"/>
      <sheetName val="D.71"/>
      <sheetName val="D.73"/>
      <sheetName val="D.74"/>
      <sheetName val="D.75"/>
      <sheetName val="D.92"/>
      <sheetName val="D.99"/>
      <sheetName val="P.32"/>
      <sheetName val="P.51"/>
      <sheetName val="P.52"/>
      <sheetName val="K.1"/>
      <sheetName val="K.2"/>
      <sheetName val="F2"/>
      <sheetName val="F.4"/>
      <sheetName val="F.5"/>
      <sheetName val="F.7"/>
      <sheetName val="output"/>
      <sheetName val="D.4102"/>
      <sheetName val="KPki04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 D.41"/>
      <sheetName val="D.421"/>
      <sheetName val="D.611"/>
      <sheetName val="D.612 "/>
      <sheetName val="D.73"/>
      <sheetName val="D.75"/>
      <sheetName val="D.92"/>
      <sheetName val="D.99"/>
      <sheetName val="P.51"/>
      <sheetName val="K.2"/>
      <sheetName val="F.4"/>
      <sheetName val="F.5"/>
      <sheetName val="munka"/>
      <sheetName val="Számla"/>
      <sheetName val="Szilárd munkalapja"/>
      <sheetName val="TBadók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D.99"/>
      <sheetName val="P.51"/>
      <sheetName val="P.52"/>
      <sheetName val="K.2"/>
      <sheetName val="F.3"/>
      <sheetName val="F.4"/>
      <sheetName val="F.5"/>
      <sheetName val="output"/>
      <sheetName val="Számla"/>
      <sheetName val="Adók"/>
      <sheetName val="D41 (2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.2"/>
      <sheetName val="D.11"/>
      <sheetName val="D.12"/>
      <sheetName val="D.312"/>
      <sheetName val="D.319"/>
      <sheetName val="D.391"/>
      <sheetName val="D.392"/>
      <sheetName val="D.394"/>
      <sheetName val="D.41"/>
      <sheetName val="D.62"/>
      <sheetName val="D.63"/>
      <sheetName val="D.71"/>
      <sheetName val="D.73"/>
      <sheetName val="D.74"/>
      <sheetName val="D.75"/>
      <sheetName val="D.92"/>
      <sheetName val="D.99"/>
      <sheetName val="P.32"/>
      <sheetName val="P.51"/>
      <sheetName val="P.52"/>
      <sheetName val="K.1"/>
      <sheetName val="K.2"/>
      <sheetName val="F.2"/>
      <sheetName val="F.4"/>
      <sheetName val="F.5"/>
      <sheetName val="F.7"/>
      <sheetName val="output"/>
      <sheetName val="D.41 (2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D.99"/>
      <sheetName val="P.51"/>
      <sheetName val="K.2"/>
      <sheetName val="F.4"/>
      <sheetName val="F.5"/>
      <sheetName val="F.3"/>
      <sheetName val="output"/>
      <sheetName val="Adók"/>
      <sheetName val="Szám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.2"/>
      <sheetName val="D.11"/>
      <sheetName val="D.12"/>
      <sheetName val="D.312"/>
      <sheetName val="D.319"/>
      <sheetName val="D.392"/>
      <sheetName val="D.394"/>
      <sheetName val="D.41"/>
      <sheetName val="D.62"/>
      <sheetName val="D.63"/>
      <sheetName val="D.71"/>
      <sheetName val="D.73"/>
      <sheetName val="D.74"/>
      <sheetName val="D.75"/>
      <sheetName val="D.92"/>
      <sheetName val="D.99"/>
      <sheetName val="P.32"/>
      <sheetName val="P.51"/>
      <sheetName val="P.52"/>
      <sheetName val="K.1"/>
      <sheetName val="K.2"/>
      <sheetName val="F2"/>
      <sheetName val="F.4"/>
      <sheetName val="F.5"/>
      <sheetName val="F.7"/>
      <sheetName val="output"/>
      <sheetName val="D.4102"/>
      <sheetName val="KPki02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Kormányzat szektor"/>
      <sheetName val="Központi kormányzat"/>
      <sheetName val="Korm konszolidálatlan"/>
      <sheetName val="Közp konszolidálatlan"/>
      <sheetName val="nem konsz korm"/>
      <sheetName val="nem konsz közp"/>
      <sheetName val="korm eredmény"/>
      <sheetName val="közp eredmény"/>
      <sheetName val="korm egyensúly"/>
      <sheetName val="közp egyensúly"/>
      <sheetName val="korm egyéb"/>
      <sheetName val="közp egyéb"/>
      <sheetName val="korm pénzforg"/>
      <sheetName val="közp pénzforg"/>
      <sheetName val="SUM nem hivatk korm"/>
      <sheetName val="SUM nem hivatk közp"/>
      <sheetName val="check korm"/>
      <sheetName val="check közp"/>
      <sheetName val="formátum korm"/>
      <sheetName val="formátum közp"/>
      <sheetName val="Számlák_sorozata05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 D.41"/>
      <sheetName val="D.421"/>
      <sheetName val="D.611"/>
      <sheetName val="D.612 "/>
      <sheetName val="D.73"/>
      <sheetName val="D.74"/>
      <sheetName val="D.75"/>
      <sheetName val="D.92"/>
      <sheetName val="D.99"/>
      <sheetName val="P.51"/>
      <sheetName val="K.2"/>
      <sheetName val="F.4"/>
      <sheetName val="F.5"/>
      <sheetName val="munka"/>
      <sheetName val="Számla"/>
      <sheetName val="Szilárd munkalapja"/>
      <sheetName val="TBadók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D.99"/>
      <sheetName val="P.51"/>
      <sheetName val="P.52"/>
      <sheetName val="K.2"/>
      <sheetName val="F.3"/>
      <sheetName val="F.4"/>
      <sheetName val="F.5"/>
      <sheetName val="output"/>
      <sheetName val="Számla"/>
      <sheetName val="Adók"/>
      <sheetName val="D.41 (2)"/>
      <sheetName val="D.41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D.99"/>
      <sheetName val="P.51"/>
      <sheetName val="P.52"/>
      <sheetName val="K.2"/>
      <sheetName val="F.3"/>
      <sheetName val="F.4"/>
      <sheetName val="F.5"/>
      <sheetName val="output"/>
      <sheetName val="Számla"/>
      <sheetName val="Adók"/>
      <sheetName val="D.41 (2)"/>
      <sheetName val="D.41 (3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D.99"/>
      <sheetName val="P.51"/>
      <sheetName val="P.52"/>
      <sheetName val="K.2"/>
      <sheetName val="F.3"/>
      <sheetName val="F.4"/>
      <sheetName val="F.5"/>
      <sheetName val="output"/>
      <sheetName val="Számla"/>
      <sheetName val="Adók"/>
      <sheetName val="D.41 (2)"/>
      <sheetName val="D.41 (3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D.99"/>
      <sheetName val="P.51"/>
      <sheetName val="P.52"/>
      <sheetName val="K.2"/>
      <sheetName val="F.4"/>
      <sheetName val="F.5"/>
      <sheetName val="output"/>
      <sheetName val="Számla"/>
      <sheetName val="Adók"/>
      <sheetName val="D.41 (2)"/>
      <sheetName val="D.41 (3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2"/>
      <sheetName val="D.73"/>
      <sheetName val="D.74"/>
      <sheetName val="D.75"/>
      <sheetName val="D.91"/>
      <sheetName val="D.92"/>
      <sheetName val="D.99"/>
      <sheetName val="P.51"/>
      <sheetName val="P.52"/>
      <sheetName val="K.2"/>
      <sheetName val="F.4"/>
      <sheetName val="F.5"/>
      <sheetName val="output"/>
      <sheetName val="Számla"/>
      <sheetName val="Adók"/>
      <sheetName val="D.41 (3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2"/>
      <sheetName val="D.73"/>
      <sheetName val="D.74"/>
      <sheetName val="D.75"/>
      <sheetName val="D.91"/>
      <sheetName val="D.92"/>
      <sheetName val="D.99"/>
      <sheetName val="P.51"/>
      <sheetName val="P.52"/>
      <sheetName val="K.2"/>
      <sheetName val="F.4"/>
      <sheetName val="F.5"/>
      <sheetName val="Számla"/>
      <sheetName val="output"/>
      <sheetName val="Adó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45" zoomScaleNormal="45" colorId="22" workbookViewId="0" topLeftCell="A1">
      <selection activeCell="E13" sqref="E13"/>
    </sheetView>
  </sheetViews>
  <sheetFormatPr defaultColWidth="12.6640625" defaultRowHeight="15"/>
  <cols>
    <col min="1" max="1" width="12.664062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12.6640625" style="1" customWidth="1"/>
    <col min="15" max="15" width="40.77734375" style="1" customWidth="1"/>
    <col min="16" max="16384" width="12.6640625" style="1" customWidth="1"/>
  </cols>
  <sheetData>
    <row r="1" spans="3:12" ht="33.75"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3:14" ht="31.5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N2" s="14"/>
    </row>
    <row r="3" spans="2:12" s="245" customFormat="1" ht="41.25">
      <c r="B3" s="246"/>
      <c r="C3" s="247" t="s">
        <v>276</v>
      </c>
      <c r="D3" s="247"/>
      <c r="E3" s="248"/>
      <c r="F3" s="248"/>
      <c r="G3" s="249"/>
      <c r="H3" s="249"/>
      <c r="I3" s="249"/>
      <c r="J3" s="249"/>
      <c r="K3" s="249"/>
      <c r="L3" s="249"/>
    </row>
    <row r="4" spans="2:12" s="245" customFormat="1" ht="42">
      <c r="B4" s="246"/>
      <c r="C4" s="351" t="s">
        <v>429</v>
      </c>
      <c r="D4" s="251"/>
      <c r="E4" s="248"/>
      <c r="F4" s="248"/>
      <c r="G4" s="249"/>
      <c r="H4" s="249"/>
      <c r="I4" s="249"/>
      <c r="J4" s="249"/>
      <c r="K4" s="249"/>
      <c r="L4" s="249"/>
    </row>
    <row r="5" spans="2:12" s="245" customFormat="1" ht="42">
      <c r="B5" s="246"/>
      <c r="C5" s="351" t="s">
        <v>430</v>
      </c>
      <c r="D5" s="251"/>
      <c r="E5" s="248"/>
      <c r="F5" s="248"/>
      <c r="G5" s="249"/>
      <c r="H5" s="249"/>
      <c r="I5" s="249"/>
      <c r="J5" s="249"/>
      <c r="K5" s="249"/>
      <c r="L5" s="249"/>
    </row>
    <row r="6" spans="2:12" s="245" customFormat="1" ht="42">
      <c r="B6" s="246"/>
      <c r="C6" s="250"/>
      <c r="D6" s="251"/>
      <c r="E6" s="248"/>
      <c r="F6" s="248"/>
      <c r="G6" s="249"/>
      <c r="H6" s="249"/>
      <c r="I6" s="249"/>
      <c r="J6" s="249"/>
      <c r="K6" s="249"/>
      <c r="L6" s="249"/>
    </row>
    <row r="7" spans="2:12" ht="36">
      <c r="B7" s="2"/>
      <c r="C7" s="17"/>
      <c r="D7" s="17"/>
      <c r="E7" s="17"/>
      <c r="F7" s="17"/>
      <c r="G7" s="17"/>
      <c r="H7" s="17"/>
      <c r="I7" s="17"/>
      <c r="J7" s="17"/>
      <c r="K7" s="3"/>
      <c r="L7" s="3"/>
    </row>
    <row r="8" spans="2:12" ht="42">
      <c r="B8" s="2"/>
      <c r="C8" s="17"/>
      <c r="D8" s="18"/>
      <c r="E8" s="19"/>
      <c r="F8" s="19"/>
      <c r="G8" s="16"/>
      <c r="H8" s="16"/>
      <c r="I8" s="16"/>
      <c r="J8" s="3"/>
      <c r="K8" s="3"/>
      <c r="L8" s="3"/>
    </row>
    <row r="9" spans="2:12" ht="10.5" customHeight="1" thickBot="1">
      <c r="B9" s="2"/>
      <c r="C9" s="17"/>
      <c r="D9" s="20"/>
      <c r="E9" s="21"/>
      <c r="F9" s="21"/>
      <c r="G9" s="22"/>
      <c r="H9" s="22"/>
      <c r="I9" s="22"/>
      <c r="J9" s="3"/>
      <c r="K9" s="3"/>
      <c r="L9" s="3"/>
    </row>
    <row r="10" spans="2:12" ht="10.5" customHeight="1">
      <c r="B10" s="2"/>
      <c r="C10" s="17"/>
      <c r="D10" s="18"/>
      <c r="E10" s="19"/>
      <c r="F10" s="19"/>
      <c r="G10" s="16"/>
      <c r="H10" s="16"/>
      <c r="I10" s="16"/>
      <c r="J10" s="3"/>
      <c r="K10" s="3"/>
      <c r="L10" s="3"/>
    </row>
    <row r="11" spans="2:14" ht="36">
      <c r="B11" s="17"/>
      <c r="C11" s="352" t="s">
        <v>431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2" ht="32.25" customHeight="1">
      <c r="B12" s="2"/>
      <c r="G12" s="3"/>
      <c r="H12" s="3"/>
      <c r="I12" s="3"/>
      <c r="J12" s="3"/>
      <c r="K12" s="3"/>
      <c r="L12" s="3"/>
    </row>
    <row r="13" spans="2:12" ht="36">
      <c r="B13" s="2"/>
      <c r="C13" s="356"/>
      <c r="D13" s="356"/>
      <c r="E13" s="353" t="s">
        <v>432</v>
      </c>
      <c r="F13" s="358"/>
      <c r="G13" s="358"/>
      <c r="H13" s="358"/>
      <c r="I13" s="356"/>
      <c r="J13" s="356"/>
      <c r="K13" s="3"/>
      <c r="L13" s="3"/>
    </row>
    <row r="14" spans="2:12" ht="33">
      <c r="B14" s="2"/>
      <c r="C14" s="357"/>
      <c r="D14" s="357"/>
      <c r="E14" s="354" t="s">
        <v>493</v>
      </c>
      <c r="F14" s="359"/>
      <c r="G14" s="359"/>
      <c r="H14" s="359"/>
      <c r="I14" s="357"/>
      <c r="J14" s="357"/>
      <c r="K14" s="3"/>
      <c r="L14" s="3"/>
    </row>
    <row r="15" spans="2:12" ht="23.25">
      <c r="B15" s="2"/>
      <c r="E15" s="355" t="s">
        <v>433</v>
      </c>
      <c r="K15" s="3"/>
      <c r="L15" s="3"/>
    </row>
    <row r="16" spans="2:12" ht="31.5">
      <c r="B16" s="2"/>
      <c r="C16" s="4"/>
      <c r="D16" s="4"/>
      <c r="E16" s="3"/>
      <c r="F16" s="3"/>
      <c r="G16" s="3"/>
      <c r="H16" s="3"/>
      <c r="I16" s="3"/>
      <c r="J16" s="3"/>
      <c r="K16" s="3"/>
      <c r="L16" s="3"/>
    </row>
    <row r="17" spans="2:4" ht="31.5">
      <c r="B17" s="2"/>
      <c r="C17" s="5"/>
      <c r="D17" s="5"/>
    </row>
    <row r="18" spans="2:4" ht="24" customHeight="1">
      <c r="B18" s="2"/>
      <c r="C18" s="9" t="s">
        <v>277</v>
      </c>
      <c r="D18" s="6"/>
    </row>
    <row r="19" spans="2:4" ht="15" customHeight="1">
      <c r="B19" s="2"/>
      <c r="C19" s="6"/>
      <c r="D19" s="6"/>
    </row>
    <row r="20" spans="1:16" ht="23.25" customHeight="1">
      <c r="A20" s="7"/>
      <c r="B20" s="8"/>
      <c r="C20" s="421" t="s">
        <v>278</v>
      </c>
      <c r="D20" s="421"/>
      <c r="E20" s="421"/>
      <c r="F20" s="421"/>
      <c r="G20" s="421"/>
      <c r="H20" s="421"/>
      <c r="I20" s="421"/>
      <c r="J20" s="421"/>
      <c r="K20" s="7"/>
      <c r="L20" s="7"/>
      <c r="M20" s="7"/>
      <c r="N20" s="7"/>
      <c r="O20" s="7"/>
      <c r="P20" s="7"/>
    </row>
    <row r="21" spans="1:16" ht="23.25" customHeight="1">
      <c r="A21" s="7"/>
      <c r="B21" s="8"/>
      <c r="C21" s="421"/>
      <c r="D21" s="421"/>
      <c r="E21" s="421"/>
      <c r="F21" s="421"/>
      <c r="G21" s="421"/>
      <c r="H21" s="421"/>
      <c r="I21" s="421"/>
      <c r="J21" s="421"/>
      <c r="K21" s="7"/>
      <c r="L21" s="7"/>
      <c r="M21" s="7"/>
      <c r="N21" s="7"/>
      <c r="O21" s="7"/>
      <c r="P21" s="7"/>
    </row>
    <row r="22" spans="1:16" ht="23.25">
      <c r="A22" s="7"/>
      <c r="B22" s="8"/>
      <c r="C22" s="6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0" ht="23.25" customHeight="1">
      <c r="A23" s="7"/>
      <c r="C23" s="421" t="s">
        <v>279</v>
      </c>
      <c r="D23" s="421"/>
      <c r="E23" s="421"/>
      <c r="F23" s="421"/>
      <c r="G23" s="421"/>
      <c r="H23" s="421"/>
      <c r="I23" s="421"/>
      <c r="J23" s="421"/>
    </row>
    <row r="24" spans="1:10" ht="23.25" customHeight="1">
      <c r="A24" s="7"/>
      <c r="C24" s="421"/>
      <c r="D24" s="421"/>
      <c r="E24" s="421"/>
      <c r="F24" s="421"/>
      <c r="G24" s="421"/>
      <c r="H24" s="421"/>
      <c r="I24" s="421"/>
      <c r="J24" s="421"/>
    </row>
    <row r="25" spans="1:4" ht="23.25">
      <c r="A25" s="7"/>
      <c r="C25" s="6"/>
      <c r="D25" s="6"/>
    </row>
    <row r="26" spans="1:4" ht="23.25">
      <c r="A26" s="7"/>
      <c r="C26" s="9" t="s">
        <v>280</v>
      </c>
      <c r="D26" s="9"/>
    </row>
    <row r="27" spans="1:13" ht="15.7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5.75">
      <c r="A28" s="7"/>
      <c r="B28" s="8"/>
      <c r="G28" s="7"/>
      <c r="H28" s="7"/>
      <c r="I28" s="7"/>
      <c r="J28" s="7"/>
      <c r="K28" s="7"/>
      <c r="L28" s="7"/>
      <c r="M28" s="7"/>
    </row>
    <row r="29" spans="1:13" ht="23.25">
      <c r="A29" s="7"/>
      <c r="B29" s="8"/>
      <c r="C29" s="177" t="s">
        <v>281</v>
      </c>
      <c r="D29" s="7"/>
      <c r="G29" s="7"/>
      <c r="H29" s="7"/>
      <c r="I29" s="7"/>
      <c r="J29" s="7"/>
      <c r="K29" s="7"/>
      <c r="L29" s="7"/>
      <c r="M29" s="7"/>
    </row>
    <row r="30" spans="1:13" ht="36" customHeight="1">
      <c r="A30" s="7"/>
      <c r="B30" s="8"/>
      <c r="C30" s="177" t="s">
        <v>282</v>
      </c>
      <c r="D30" s="10"/>
      <c r="G30" s="10"/>
      <c r="H30" s="10"/>
      <c r="I30" s="7"/>
      <c r="K30" s="7"/>
      <c r="L30" s="7"/>
      <c r="M30" s="7"/>
    </row>
    <row r="31" spans="1:13" ht="15.7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5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22.5">
      <c r="A34" s="7"/>
      <c r="B34" s="8"/>
      <c r="E34" s="11"/>
      <c r="F34" s="11"/>
      <c r="G34" s="7"/>
      <c r="H34" s="7"/>
      <c r="I34" s="7"/>
      <c r="J34" s="7"/>
      <c r="K34" s="7"/>
      <c r="L34" s="7"/>
      <c r="M34" s="7"/>
    </row>
    <row r="35" spans="1:13" ht="15.75">
      <c r="A35" s="7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5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4" ht="30.75">
      <c r="A37" s="12"/>
      <c r="B37" s="13"/>
      <c r="C37" s="3"/>
      <c r="D37" s="3"/>
      <c r="E37" s="12"/>
      <c r="F37" s="12"/>
      <c r="G37" s="12"/>
      <c r="H37" s="12"/>
      <c r="I37" s="12"/>
      <c r="J37" s="12"/>
      <c r="K37" s="12"/>
      <c r="L37" s="12"/>
      <c r="M37" s="12"/>
      <c r="N37" s="3"/>
    </row>
    <row r="38" spans="1:13" ht="15.7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</sheetData>
  <sheetProtection insertRows="0"/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R60"/>
  <sheetViews>
    <sheetView showGridLines="0" defaultGridColor="0" zoomScale="75" zoomScaleNormal="75" colorId="22" workbookViewId="0" topLeftCell="G22">
      <selection activeCell="C1" sqref="C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0.21484375" style="66" customWidth="1"/>
    <col min="4" max="4" width="10.99609375" style="25" customWidth="1"/>
    <col min="5" max="6" width="10.77734375" style="25" customWidth="1"/>
    <col min="7" max="14" width="10.6640625" style="25" customWidth="1"/>
    <col min="15" max="15" width="87.5546875" style="25" customWidth="1"/>
    <col min="16" max="16" width="0.9921875" style="25" customWidth="1"/>
    <col min="17" max="17" width="0.55078125" style="25" customWidth="1"/>
    <col min="18" max="18" width="9.77734375" style="25" customWidth="1"/>
    <col min="19" max="19" width="40.77734375" style="25" customWidth="1"/>
    <col min="20" max="16384" width="9.77734375" style="25" customWidth="1"/>
  </cols>
  <sheetData>
    <row r="1" spans="1:17" ht="9.75" customHeight="1">
      <c r="A1" s="55"/>
      <c r="B1" s="55"/>
      <c r="C1" s="114"/>
      <c r="D1" s="57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Q1" s="26"/>
    </row>
    <row r="2" spans="1:17" ht="18">
      <c r="A2" s="51" t="s">
        <v>17</v>
      </c>
      <c r="B2" s="116" t="s">
        <v>17</v>
      </c>
      <c r="C2" s="308" t="s">
        <v>408</v>
      </c>
      <c r="D2" s="24"/>
      <c r="Q2" s="26"/>
    </row>
    <row r="3" spans="1:17" ht="18">
      <c r="A3" s="51"/>
      <c r="B3" s="116"/>
      <c r="C3" s="298" t="s">
        <v>409</v>
      </c>
      <c r="D3" s="24"/>
      <c r="Q3" s="26"/>
    </row>
    <row r="4" spans="1:17" ht="16.5" thickBot="1">
      <c r="A4" s="51"/>
      <c r="B4" s="116"/>
      <c r="C4" s="309"/>
      <c r="D4" s="52"/>
      <c r="Q4" s="26"/>
    </row>
    <row r="5" spans="1:18" ht="16.5" thickTop="1">
      <c r="A5" s="117"/>
      <c r="B5" s="118"/>
      <c r="C5" s="303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30"/>
      <c r="R5" s="26"/>
    </row>
    <row r="6" spans="1:16" ht="18.75">
      <c r="A6" s="119"/>
      <c r="B6" s="75"/>
      <c r="C6" s="252" t="s">
        <v>284</v>
      </c>
      <c r="D6" s="344" t="s">
        <v>307</v>
      </c>
      <c r="E6" s="345"/>
      <c r="F6" s="345"/>
      <c r="G6" s="346"/>
      <c r="H6" s="345"/>
      <c r="I6" s="347"/>
      <c r="J6" s="345"/>
      <c r="K6" s="345"/>
      <c r="L6" s="345"/>
      <c r="M6" s="348"/>
      <c r="N6" s="348"/>
      <c r="O6" s="32"/>
      <c r="P6" s="42"/>
    </row>
    <row r="7" spans="1:16" ht="15.75">
      <c r="A7" s="119"/>
      <c r="B7" s="75"/>
      <c r="C7" s="252" t="s">
        <v>285</v>
      </c>
      <c r="D7" s="286">
        <v>1995</v>
      </c>
      <c r="E7" s="286">
        <v>1996</v>
      </c>
      <c r="F7" s="286">
        <v>1997</v>
      </c>
      <c r="G7" s="286">
        <v>1998</v>
      </c>
      <c r="H7" s="286">
        <v>1999</v>
      </c>
      <c r="I7" s="286">
        <v>2000</v>
      </c>
      <c r="J7" s="286">
        <v>2001</v>
      </c>
      <c r="K7" s="286">
        <v>2002</v>
      </c>
      <c r="L7" s="286">
        <v>2003</v>
      </c>
      <c r="M7" s="34">
        <v>2004</v>
      </c>
      <c r="N7" s="34">
        <v>2005</v>
      </c>
      <c r="O7" s="35"/>
      <c r="P7" s="42"/>
    </row>
    <row r="8" spans="1:16" ht="15.75">
      <c r="A8" s="119"/>
      <c r="B8" s="75"/>
      <c r="C8" s="365" t="str">
        <f>Fedőlap!E14</f>
        <v>Dátum: 2010.04.16.</v>
      </c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120"/>
      <c r="P8" s="42"/>
    </row>
    <row r="9" spans="1:16" ht="10.5" customHeight="1" thickBot="1">
      <c r="A9" s="119"/>
      <c r="B9" s="75"/>
      <c r="C9" s="288"/>
      <c r="D9" s="80"/>
      <c r="E9" s="80"/>
      <c r="F9" s="80"/>
      <c r="G9" s="137"/>
      <c r="H9" s="137"/>
      <c r="I9" s="137"/>
      <c r="J9" s="137"/>
      <c r="K9" s="137"/>
      <c r="L9" s="137"/>
      <c r="M9" s="137"/>
      <c r="N9" s="137"/>
      <c r="O9" s="121"/>
      <c r="P9" s="42"/>
    </row>
    <row r="10" spans="1:16" ht="17.25" thickBot="1" thickTop="1">
      <c r="A10" s="109" t="s">
        <v>205</v>
      </c>
      <c r="B10" s="75"/>
      <c r="C10" s="313" t="s">
        <v>410</v>
      </c>
      <c r="D10" s="233">
        <f>-'1. Tábla'!E13</f>
        <v>-10640</v>
      </c>
      <c r="E10" s="233">
        <f>-'1. Tábla'!F13</f>
        <v>-29958</v>
      </c>
      <c r="F10" s="233">
        <f>-'1. Tábla'!G13</f>
        <v>985</v>
      </c>
      <c r="G10" s="233">
        <f>-'1. Tábla'!H13</f>
        <v>30413</v>
      </c>
      <c r="H10" s="233">
        <f>-'1. Tábla'!I13</f>
        <v>-978</v>
      </c>
      <c r="I10" s="233">
        <f>-'1. Tábla'!J13</f>
        <v>35172</v>
      </c>
      <c r="J10" s="233">
        <f>-'1. Tábla'!K13</f>
        <v>-17712</v>
      </c>
      <c r="K10" s="233">
        <f>-'1. Tábla'!L13</f>
        <v>147809</v>
      </c>
      <c r="L10" s="233">
        <f>-'1. Tábla'!M13</f>
        <v>24324</v>
      </c>
      <c r="M10" s="237">
        <f>-'1. Tábla'!N13</f>
        <v>52580</v>
      </c>
      <c r="N10" s="237">
        <f>-'1. Tábla'!O13</f>
        <v>113888.61538461538</v>
      </c>
      <c r="O10" s="159"/>
      <c r="P10" s="42"/>
    </row>
    <row r="11" spans="1:16" ht="6" customHeight="1" thickTop="1">
      <c r="A11" s="106"/>
      <c r="B11" s="75"/>
      <c r="C11" s="305"/>
      <c r="D11" s="242"/>
      <c r="E11" s="243"/>
      <c r="F11" s="243"/>
      <c r="G11" s="244"/>
      <c r="H11" s="244"/>
      <c r="I11" s="244"/>
      <c r="J11" s="244"/>
      <c r="K11" s="244"/>
      <c r="L11" s="244"/>
      <c r="M11" s="244"/>
      <c r="N11" s="244"/>
      <c r="O11" s="156"/>
      <c r="P11" s="42"/>
    </row>
    <row r="12" spans="1:16" s="100" customFormat="1" ht="16.5" customHeight="1">
      <c r="A12" s="109" t="s">
        <v>206</v>
      </c>
      <c r="B12" s="122"/>
      <c r="C12" s="384" t="s">
        <v>461</v>
      </c>
      <c r="D12" s="399">
        <f>D13+D14+D15+D22+D27</f>
        <v>4370</v>
      </c>
      <c r="E12" s="399">
        <f aca="true" t="shared" si="0" ref="E12:M12">E13+E14+E15+E22+E27</f>
        <v>48697</v>
      </c>
      <c r="F12" s="399">
        <f t="shared" si="0"/>
        <v>16186</v>
      </c>
      <c r="G12" s="399">
        <f t="shared" si="0"/>
        <v>12521</v>
      </c>
      <c r="H12" s="399">
        <f t="shared" si="0"/>
        <v>474</v>
      </c>
      <c r="I12" s="399">
        <f t="shared" si="0"/>
        <v>20320</v>
      </c>
      <c r="J12" s="399">
        <f t="shared" si="0"/>
        <v>87489</v>
      </c>
      <c r="K12" s="399">
        <f t="shared" si="0"/>
        <v>-14818</v>
      </c>
      <c r="L12" s="399">
        <f t="shared" si="0"/>
        <v>-26513</v>
      </c>
      <c r="M12" s="400">
        <f t="shared" si="0"/>
        <v>43667</v>
      </c>
      <c r="N12" s="400">
        <f>N13+N14+N15+N22+N27</f>
        <v>-22292</v>
      </c>
      <c r="O12" s="160"/>
      <c r="P12" s="123"/>
    </row>
    <row r="13" spans="1:16" s="100" customFormat="1" ht="16.5" customHeight="1">
      <c r="A13" s="109" t="s">
        <v>207</v>
      </c>
      <c r="B13" s="124"/>
      <c r="C13" s="385" t="s">
        <v>462</v>
      </c>
      <c r="D13" s="425">
        <v>6224</v>
      </c>
      <c r="E13" s="425">
        <v>30574</v>
      </c>
      <c r="F13" s="425">
        <v>32656</v>
      </c>
      <c r="G13" s="426">
        <v>4762</v>
      </c>
      <c r="H13" s="426">
        <v>2348</v>
      </c>
      <c r="I13" s="426">
        <v>15305</v>
      </c>
      <c r="J13" s="426">
        <v>53610</v>
      </c>
      <c r="K13" s="426">
        <v>25473</v>
      </c>
      <c r="L13" s="426">
        <v>-10496</v>
      </c>
      <c r="M13" s="426">
        <v>30818</v>
      </c>
      <c r="N13" s="426">
        <v>-2046</v>
      </c>
      <c r="O13" s="160"/>
      <c r="P13" s="123"/>
    </row>
    <row r="14" spans="1:16" s="100" customFormat="1" ht="16.5" customHeight="1">
      <c r="A14" s="109" t="s">
        <v>208</v>
      </c>
      <c r="B14" s="124"/>
      <c r="C14" s="385" t="s">
        <v>463</v>
      </c>
      <c r="D14" s="425">
        <v>8672</v>
      </c>
      <c r="E14" s="425">
        <v>21490</v>
      </c>
      <c r="F14" s="425">
        <v>46263</v>
      </c>
      <c r="G14" s="426">
        <v>5426</v>
      </c>
      <c r="H14" s="426">
        <v>9700</v>
      </c>
      <c r="I14" s="426">
        <v>3578</v>
      </c>
      <c r="J14" s="426">
        <v>16452</v>
      </c>
      <c r="K14" s="426">
        <v>-52732</v>
      </c>
      <c r="L14" s="426">
        <v>-20661</v>
      </c>
      <c r="M14" s="426">
        <v>14409</v>
      </c>
      <c r="N14" s="426">
        <v>-18493</v>
      </c>
      <c r="O14" s="160"/>
      <c r="P14" s="123"/>
    </row>
    <row r="15" spans="1:16" s="100" customFormat="1" ht="16.5" customHeight="1">
      <c r="A15" s="109" t="s">
        <v>209</v>
      </c>
      <c r="B15" s="124"/>
      <c r="C15" s="385" t="s">
        <v>464</v>
      </c>
      <c r="D15" s="426">
        <v>2405</v>
      </c>
      <c r="E15" s="426">
        <v>8053</v>
      </c>
      <c r="F15" s="426">
        <v>7414</v>
      </c>
      <c r="G15" s="426">
        <v>1162</v>
      </c>
      <c r="H15" s="426">
        <v>3151</v>
      </c>
      <c r="I15" s="426">
        <v>10892</v>
      </c>
      <c r="J15" s="426">
        <v>2552</v>
      </c>
      <c r="K15" s="426">
        <v>15199</v>
      </c>
      <c r="L15" s="426">
        <v>2672</v>
      </c>
      <c r="M15" s="426">
        <v>-1363</v>
      </c>
      <c r="N15" s="426">
        <v>4802</v>
      </c>
      <c r="O15" s="160"/>
      <c r="P15" s="123"/>
    </row>
    <row r="16" spans="1:16" s="100" customFormat="1" ht="16.5" customHeight="1">
      <c r="A16" s="109" t="s">
        <v>210</v>
      </c>
      <c r="B16" s="124"/>
      <c r="C16" s="386" t="s">
        <v>391</v>
      </c>
      <c r="D16" s="425">
        <v>7326</v>
      </c>
      <c r="E16" s="425">
        <v>10540</v>
      </c>
      <c r="F16" s="425">
        <v>9670</v>
      </c>
      <c r="G16" s="426">
        <v>9113</v>
      </c>
      <c r="H16" s="426">
        <v>13475</v>
      </c>
      <c r="I16" s="426">
        <v>17906</v>
      </c>
      <c r="J16" s="426">
        <v>15900</v>
      </c>
      <c r="K16" s="426">
        <v>24214.67299999999</v>
      </c>
      <c r="L16" s="426">
        <v>17000</v>
      </c>
      <c r="M16" s="426">
        <v>14000</v>
      </c>
      <c r="N16" s="426">
        <v>22000</v>
      </c>
      <c r="O16" s="160"/>
      <c r="P16" s="123"/>
    </row>
    <row r="17" spans="1:16" s="100" customFormat="1" ht="16.5" customHeight="1">
      <c r="A17" s="109" t="s">
        <v>211</v>
      </c>
      <c r="B17" s="124"/>
      <c r="C17" s="385" t="s">
        <v>392</v>
      </c>
      <c r="D17" s="425">
        <v>-4921</v>
      </c>
      <c r="E17" s="425">
        <v>-2487</v>
      </c>
      <c r="F17" s="425">
        <v>-2256</v>
      </c>
      <c r="G17" s="426">
        <v>-7951</v>
      </c>
      <c r="H17" s="426">
        <v>-10324</v>
      </c>
      <c r="I17" s="426">
        <v>-7014</v>
      </c>
      <c r="J17" s="426">
        <v>-13348</v>
      </c>
      <c r="K17" s="426">
        <v>-9015.672999999993</v>
      </c>
      <c r="L17" s="426">
        <v>-14328</v>
      </c>
      <c r="M17" s="426">
        <v>-15363</v>
      </c>
      <c r="N17" s="426">
        <v>-17198</v>
      </c>
      <c r="O17" s="160"/>
      <c r="P17" s="123"/>
    </row>
    <row r="18" spans="1:16" s="100" customFormat="1" ht="16.5" customHeight="1">
      <c r="A18" s="109"/>
      <c r="B18" s="124"/>
      <c r="C18" s="386" t="s">
        <v>465</v>
      </c>
      <c r="D18" s="425">
        <v>-2819</v>
      </c>
      <c r="E18" s="425">
        <v>1</v>
      </c>
      <c r="F18" s="425">
        <v>520</v>
      </c>
      <c r="G18" s="426">
        <v>-406</v>
      </c>
      <c r="H18" s="426">
        <v>246</v>
      </c>
      <c r="I18" s="426">
        <v>6528</v>
      </c>
      <c r="J18" s="426">
        <v>-4012</v>
      </c>
      <c r="K18" s="426">
        <v>4543</v>
      </c>
      <c r="L18" s="426">
        <v>2606</v>
      </c>
      <c r="M18" s="426">
        <v>521</v>
      </c>
      <c r="N18" s="426">
        <v>2242</v>
      </c>
      <c r="O18" s="160"/>
      <c r="P18" s="123"/>
    </row>
    <row r="19" spans="1:16" s="100" customFormat="1" ht="16.5" customHeight="1">
      <c r="A19" s="109"/>
      <c r="B19" s="124"/>
      <c r="C19" s="386" t="s">
        <v>466</v>
      </c>
      <c r="D19" s="425">
        <v>5224</v>
      </c>
      <c r="E19" s="425">
        <v>8052</v>
      </c>
      <c r="F19" s="425">
        <v>6894</v>
      </c>
      <c r="G19" s="426">
        <v>1568</v>
      </c>
      <c r="H19" s="426">
        <v>2905</v>
      </c>
      <c r="I19" s="426">
        <v>4364</v>
      </c>
      <c r="J19" s="426">
        <v>6564</v>
      </c>
      <c r="K19" s="426">
        <v>10656</v>
      </c>
      <c r="L19" s="426">
        <v>65.99999999999895</v>
      </c>
      <c r="M19" s="426">
        <v>-1884</v>
      </c>
      <c r="N19" s="426">
        <v>2560</v>
      </c>
      <c r="O19" s="160"/>
      <c r="P19" s="123"/>
    </row>
    <row r="20" spans="1:16" s="100" customFormat="1" ht="16.5" customHeight="1">
      <c r="A20" s="109"/>
      <c r="B20" s="124"/>
      <c r="C20" s="386" t="s">
        <v>391</v>
      </c>
      <c r="D20" s="425">
        <v>7000</v>
      </c>
      <c r="E20" s="425">
        <v>10000</v>
      </c>
      <c r="F20" s="425">
        <v>8000</v>
      </c>
      <c r="G20" s="426">
        <v>8000</v>
      </c>
      <c r="H20" s="426">
        <v>8200</v>
      </c>
      <c r="I20" s="426">
        <v>10600</v>
      </c>
      <c r="J20" s="426">
        <v>14681</v>
      </c>
      <c r="K20" s="426">
        <v>20000</v>
      </c>
      <c r="L20" s="426">
        <v>13643</v>
      </c>
      <c r="M20" s="426">
        <v>11809</v>
      </c>
      <c r="N20" s="426">
        <v>11935</v>
      </c>
      <c r="O20" s="160"/>
      <c r="P20" s="123"/>
    </row>
    <row r="21" spans="1:16" s="100" customFormat="1" ht="16.5" customHeight="1">
      <c r="A21" s="109"/>
      <c r="B21" s="124"/>
      <c r="C21" s="386" t="s">
        <v>392</v>
      </c>
      <c r="D21" s="425">
        <v>-1776</v>
      </c>
      <c r="E21" s="425">
        <v>-1948</v>
      </c>
      <c r="F21" s="425">
        <v>-1106</v>
      </c>
      <c r="G21" s="426">
        <v>-6432</v>
      </c>
      <c r="H21" s="426">
        <v>-5295</v>
      </c>
      <c r="I21" s="426">
        <v>-6236</v>
      </c>
      <c r="J21" s="426">
        <v>-8117</v>
      </c>
      <c r="K21" s="426">
        <v>-9344</v>
      </c>
      <c r="L21" s="426">
        <v>-13577</v>
      </c>
      <c r="M21" s="426">
        <v>-13693</v>
      </c>
      <c r="N21" s="426">
        <v>-9375</v>
      </c>
      <c r="O21" s="160"/>
      <c r="P21" s="123"/>
    </row>
    <row r="22" spans="1:16" s="100" customFormat="1" ht="16.5" customHeight="1">
      <c r="A22" s="109" t="s">
        <v>212</v>
      </c>
      <c r="B22" s="124"/>
      <c r="C22" s="386" t="s">
        <v>467</v>
      </c>
      <c r="D22" s="426">
        <v>-16687</v>
      </c>
      <c r="E22" s="426">
        <v>6126</v>
      </c>
      <c r="F22" s="426">
        <v>-75870</v>
      </c>
      <c r="G22" s="426">
        <v>-9145</v>
      </c>
      <c r="H22" s="426">
        <v>-10844</v>
      </c>
      <c r="I22" s="426">
        <v>-11986</v>
      </c>
      <c r="J22" s="426">
        <v>11596</v>
      </c>
      <c r="K22" s="426">
        <v>2970</v>
      </c>
      <c r="L22" s="426">
        <v>-2684</v>
      </c>
      <c r="M22" s="426">
        <v>-473</v>
      </c>
      <c r="N22" s="426">
        <v>-11032</v>
      </c>
      <c r="O22" s="160"/>
      <c r="P22" s="123"/>
    </row>
    <row r="23" spans="1:16" s="100" customFormat="1" ht="16.5" customHeight="1">
      <c r="A23" s="109"/>
      <c r="B23" s="124"/>
      <c r="C23" s="386" t="s">
        <v>468</v>
      </c>
      <c r="D23" s="425">
        <v>0</v>
      </c>
      <c r="E23" s="425">
        <v>2089</v>
      </c>
      <c r="F23" s="425">
        <v>432</v>
      </c>
      <c r="G23" s="426">
        <v>1798</v>
      </c>
      <c r="H23" s="426">
        <v>1280</v>
      </c>
      <c r="I23" s="426">
        <v>3766</v>
      </c>
      <c r="J23" s="426">
        <v>6895</v>
      </c>
      <c r="K23" s="426">
        <v>-430.0000000000006</v>
      </c>
      <c r="L23" s="426">
        <v>-1558</v>
      </c>
      <c r="M23" s="426">
        <v>2223</v>
      </c>
      <c r="N23" s="426">
        <v>-1218</v>
      </c>
      <c r="O23" s="160"/>
      <c r="P23" s="123"/>
    </row>
    <row r="24" spans="1:16" s="100" customFormat="1" ht="16.5" customHeight="1">
      <c r="A24" s="109"/>
      <c r="B24" s="124"/>
      <c r="C24" s="387" t="s">
        <v>469</v>
      </c>
      <c r="D24" s="425">
        <v>-16687</v>
      </c>
      <c r="E24" s="425">
        <v>4037</v>
      </c>
      <c r="F24" s="425">
        <v>-76302</v>
      </c>
      <c r="G24" s="426">
        <v>-10943</v>
      </c>
      <c r="H24" s="426">
        <v>-12124</v>
      </c>
      <c r="I24" s="426">
        <v>-15752</v>
      </c>
      <c r="J24" s="426">
        <v>4701</v>
      </c>
      <c r="K24" s="426">
        <v>3400</v>
      </c>
      <c r="L24" s="426">
        <v>-1126</v>
      </c>
      <c r="M24" s="426">
        <v>-2696</v>
      </c>
      <c r="N24" s="426">
        <v>-9814</v>
      </c>
      <c r="O24" s="160"/>
      <c r="P24" s="123"/>
    </row>
    <row r="25" spans="1:16" s="100" customFormat="1" ht="16.5" customHeight="1">
      <c r="A25" s="109" t="s">
        <v>213</v>
      </c>
      <c r="B25" s="124"/>
      <c r="C25" s="386" t="s">
        <v>393</v>
      </c>
      <c r="D25" s="425">
        <v>3115</v>
      </c>
      <c r="E25" s="425">
        <v>28346</v>
      </c>
      <c r="F25" s="425">
        <v>4600</v>
      </c>
      <c r="G25" s="426">
        <v>4700</v>
      </c>
      <c r="H25" s="426">
        <v>5500</v>
      </c>
      <c r="I25" s="426">
        <v>8800</v>
      </c>
      <c r="J25" s="426">
        <v>12200</v>
      </c>
      <c r="K25" s="426">
        <v>11900</v>
      </c>
      <c r="L25" s="426">
        <v>6600</v>
      </c>
      <c r="M25" s="426">
        <v>6700</v>
      </c>
      <c r="N25" s="426">
        <v>5800</v>
      </c>
      <c r="O25" s="160"/>
      <c r="P25" s="123"/>
    </row>
    <row r="26" spans="1:16" s="100" customFormat="1" ht="16.5" customHeight="1">
      <c r="A26" s="109" t="s">
        <v>214</v>
      </c>
      <c r="B26" s="124"/>
      <c r="C26" s="385" t="s">
        <v>394</v>
      </c>
      <c r="D26" s="425">
        <v>-19802</v>
      </c>
      <c r="E26" s="425">
        <v>-24309</v>
      </c>
      <c r="F26" s="425">
        <v>-80902</v>
      </c>
      <c r="G26" s="426">
        <v>-15643</v>
      </c>
      <c r="H26" s="426">
        <v>-17624</v>
      </c>
      <c r="I26" s="426">
        <v>-24552</v>
      </c>
      <c r="J26" s="426">
        <v>-7499</v>
      </c>
      <c r="K26" s="426">
        <v>-8500</v>
      </c>
      <c r="L26" s="426">
        <v>-7726</v>
      </c>
      <c r="M26" s="426">
        <v>-9396</v>
      </c>
      <c r="N26" s="426">
        <v>-15614</v>
      </c>
      <c r="O26" s="160"/>
      <c r="P26" s="123"/>
    </row>
    <row r="27" spans="1:16" s="100" customFormat="1" ht="16.5" customHeight="1">
      <c r="A27" s="109" t="s">
        <v>215</v>
      </c>
      <c r="B27" s="124"/>
      <c r="C27" s="385" t="s">
        <v>395</v>
      </c>
      <c r="D27" s="425">
        <v>3756</v>
      </c>
      <c r="E27" s="425">
        <v>-17546</v>
      </c>
      <c r="F27" s="425">
        <v>5723</v>
      </c>
      <c r="G27" s="426">
        <v>10316</v>
      </c>
      <c r="H27" s="426">
        <v>-3881</v>
      </c>
      <c r="I27" s="426">
        <v>2531</v>
      </c>
      <c r="J27" s="426">
        <v>3279</v>
      </c>
      <c r="K27" s="426">
        <v>-5728</v>
      </c>
      <c r="L27" s="426">
        <v>4656</v>
      </c>
      <c r="M27" s="426">
        <v>276</v>
      </c>
      <c r="N27" s="426">
        <v>4477</v>
      </c>
      <c r="O27" s="160"/>
      <c r="P27" s="123"/>
    </row>
    <row r="28" spans="1:16" s="100" customFormat="1" ht="16.5" customHeight="1">
      <c r="A28" s="106"/>
      <c r="B28" s="124"/>
      <c r="C28" s="388"/>
      <c r="D28" s="403"/>
      <c r="E28" s="403"/>
      <c r="F28" s="403"/>
      <c r="G28" s="403"/>
      <c r="H28" s="403"/>
      <c r="I28" s="403"/>
      <c r="J28" s="403"/>
      <c r="K28" s="403"/>
      <c r="L28" s="403"/>
      <c r="M28" s="415"/>
      <c r="N28" s="415"/>
      <c r="O28" s="160"/>
      <c r="P28" s="123"/>
    </row>
    <row r="29" spans="1:16" s="100" customFormat="1" ht="16.5" customHeight="1">
      <c r="A29" s="109" t="s">
        <v>216</v>
      </c>
      <c r="B29" s="124"/>
      <c r="C29" s="389" t="s">
        <v>470</v>
      </c>
      <c r="D29" s="400">
        <f>D30+D31+D33+D34+D36+D38+D39+D40</f>
        <v>-9401.000000000005</v>
      </c>
      <c r="E29" s="400">
        <f aca="true" t="shared" si="1" ref="E29:M29">E30+E31+E33+E34+E36+E38+E39+E40</f>
        <v>-549</v>
      </c>
      <c r="F29" s="400">
        <f t="shared" si="1"/>
        <v>-3834.000000000009</v>
      </c>
      <c r="G29" s="400">
        <f t="shared" si="1"/>
        <v>-12122</v>
      </c>
      <c r="H29" s="400">
        <f t="shared" si="1"/>
        <v>2956.000000000005</v>
      </c>
      <c r="I29" s="400">
        <f t="shared" si="1"/>
        <v>-15702.999999999975</v>
      </c>
      <c r="J29" s="400">
        <f t="shared" si="1"/>
        <v>-26837.000000000007</v>
      </c>
      <c r="K29" s="400">
        <f t="shared" si="1"/>
        <v>-28742.00000000003</v>
      </c>
      <c r="L29" s="400">
        <f t="shared" si="1"/>
        <v>-313.00000000005093</v>
      </c>
      <c r="M29" s="400">
        <f t="shared" si="1"/>
        <v>-49552.99999999997</v>
      </c>
      <c r="N29" s="400">
        <f>N30+N31+N33+N34+N36+N38+N39+N40</f>
        <v>-37441.00000000006</v>
      </c>
      <c r="O29" s="160"/>
      <c r="P29" s="123"/>
    </row>
    <row r="30" spans="1:16" s="100" customFormat="1" ht="16.5" customHeight="1">
      <c r="A30" s="109" t="s">
        <v>217</v>
      </c>
      <c r="B30" s="124"/>
      <c r="C30" s="390" t="s">
        <v>471</v>
      </c>
      <c r="D30" s="425">
        <v>0</v>
      </c>
      <c r="E30" s="425">
        <v>0</v>
      </c>
      <c r="F30" s="425">
        <v>0</v>
      </c>
      <c r="G30" s="426">
        <v>0</v>
      </c>
      <c r="H30" s="426">
        <v>0</v>
      </c>
      <c r="I30" s="426">
        <v>0</v>
      </c>
      <c r="J30" s="426">
        <v>0</v>
      </c>
      <c r="K30" s="426">
        <v>0</v>
      </c>
      <c r="L30" s="426">
        <v>0</v>
      </c>
      <c r="M30" s="426">
        <v>0</v>
      </c>
      <c r="N30" s="426">
        <v>0</v>
      </c>
      <c r="O30" s="160"/>
      <c r="P30" s="123"/>
    </row>
    <row r="31" spans="1:16" s="100" customFormat="1" ht="16.5" customHeight="1">
      <c r="A31" s="109" t="s">
        <v>218</v>
      </c>
      <c r="B31" s="124"/>
      <c r="C31" s="390" t="s">
        <v>472</v>
      </c>
      <c r="D31" s="425">
        <v>-10426</v>
      </c>
      <c r="E31" s="425">
        <v>-2277</v>
      </c>
      <c r="F31" s="425">
        <v>-5506</v>
      </c>
      <c r="G31" s="426">
        <v>-14585</v>
      </c>
      <c r="H31" s="426">
        <v>2998</v>
      </c>
      <c r="I31" s="426">
        <v>-16997</v>
      </c>
      <c r="J31" s="426">
        <v>-23441</v>
      </c>
      <c r="K31" s="426">
        <v>-26027</v>
      </c>
      <c r="L31" s="426">
        <v>-9654</v>
      </c>
      <c r="M31" s="426">
        <v>-46373</v>
      </c>
      <c r="N31" s="426">
        <v>-40268</v>
      </c>
      <c r="O31" s="160"/>
      <c r="P31" s="123"/>
    </row>
    <row r="32" spans="1:16" s="100" customFormat="1" ht="16.5" customHeight="1">
      <c r="A32" s="106"/>
      <c r="B32" s="124"/>
      <c r="C32" s="391"/>
      <c r="D32" s="427"/>
      <c r="E32" s="428"/>
      <c r="F32" s="429"/>
      <c r="G32" s="429"/>
      <c r="H32" s="429"/>
      <c r="I32" s="429"/>
      <c r="J32" s="429"/>
      <c r="K32" s="429"/>
      <c r="L32" s="429"/>
      <c r="M32" s="429"/>
      <c r="N32" s="430"/>
      <c r="O32" s="160"/>
      <c r="P32" s="123"/>
    </row>
    <row r="33" spans="1:16" s="100" customFormat="1" ht="16.5" customHeight="1">
      <c r="A33" s="109" t="s">
        <v>219</v>
      </c>
      <c r="B33" s="124"/>
      <c r="C33" s="392" t="s">
        <v>473</v>
      </c>
      <c r="D33" s="425">
        <v>0</v>
      </c>
      <c r="E33" s="425">
        <v>0</v>
      </c>
      <c r="F33" s="425">
        <v>0</v>
      </c>
      <c r="G33" s="426">
        <v>0</v>
      </c>
      <c r="H33" s="426">
        <v>0</v>
      </c>
      <c r="I33" s="426">
        <v>0</v>
      </c>
      <c r="J33" s="426">
        <v>0</v>
      </c>
      <c r="K33" s="426">
        <v>0</v>
      </c>
      <c r="L33" s="426">
        <v>0</v>
      </c>
      <c r="M33" s="426">
        <v>0</v>
      </c>
      <c r="N33" s="426">
        <v>0</v>
      </c>
      <c r="O33" s="161"/>
      <c r="P33" s="123"/>
    </row>
    <row r="34" spans="1:16" s="100" customFormat="1" ht="16.5" customHeight="1">
      <c r="A34" s="109" t="s">
        <v>220</v>
      </c>
      <c r="B34" s="124"/>
      <c r="C34" s="390" t="s">
        <v>474</v>
      </c>
      <c r="D34" s="431">
        <v>55</v>
      </c>
      <c r="E34" s="431">
        <v>113</v>
      </c>
      <c r="F34" s="431">
        <v>156</v>
      </c>
      <c r="G34" s="432">
        <v>-784</v>
      </c>
      <c r="H34" s="432">
        <v>51</v>
      </c>
      <c r="I34" s="432">
        <v>-47.99999999999993</v>
      </c>
      <c r="J34" s="432">
        <v>-183</v>
      </c>
      <c r="K34" s="432">
        <v>8.999999999999897</v>
      </c>
      <c r="L34" s="432">
        <v>772</v>
      </c>
      <c r="M34" s="432">
        <v>-72</v>
      </c>
      <c r="N34" s="432">
        <v>-951</v>
      </c>
      <c r="O34" s="160"/>
      <c r="P34" s="123"/>
    </row>
    <row r="35" spans="1:16" s="100" customFormat="1" ht="16.5" customHeight="1">
      <c r="A35" s="109"/>
      <c r="B35" s="124"/>
      <c r="C35" s="391" t="s">
        <v>475</v>
      </c>
      <c r="D35" s="431">
        <v>0</v>
      </c>
      <c r="E35" s="431">
        <v>0</v>
      </c>
      <c r="F35" s="431">
        <v>0</v>
      </c>
      <c r="G35" s="432">
        <v>0</v>
      </c>
      <c r="H35" s="432">
        <v>0</v>
      </c>
      <c r="I35" s="432">
        <v>0</v>
      </c>
      <c r="J35" s="432">
        <v>0</v>
      </c>
      <c r="K35" s="432">
        <v>0</v>
      </c>
      <c r="L35" s="432">
        <v>0</v>
      </c>
      <c r="M35" s="432">
        <v>0</v>
      </c>
      <c r="N35" s="432">
        <v>0</v>
      </c>
      <c r="O35" s="160"/>
      <c r="P35" s="123"/>
    </row>
    <row r="36" spans="1:16" s="100" customFormat="1" ht="16.5" customHeight="1">
      <c r="A36" s="109" t="s">
        <v>221</v>
      </c>
      <c r="B36" s="124"/>
      <c r="C36" s="393" t="s">
        <v>476</v>
      </c>
      <c r="D36" s="426">
        <v>0</v>
      </c>
      <c r="E36" s="426">
        <v>0</v>
      </c>
      <c r="F36" s="426">
        <v>0</v>
      </c>
      <c r="G36" s="426">
        <v>0</v>
      </c>
      <c r="H36" s="426">
        <v>0</v>
      </c>
      <c r="I36" s="426">
        <v>0</v>
      </c>
      <c r="J36" s="426">
        <v>0</v>
      </c>
      <c r="K36" s="426">
        <v>0</v>
      </c>
      <c r="L36" s="426">
        <v>0</v>
      </c>
      <c r="M36" s="426">
        <v>0</v>
      </c>
      <c r="N36" s="426">
        <v>0</v>
      </c>
      <c r="O36" s="160"/>
      <c r="P36" s="123"/>
    </row>
    <row r="37" spans="1:16" s="100" customFormat="1" ht="16.5" customHeight="1">
      <c r="A37" s="106"/>
      <c r="B37" s="124"/>
      <c r="C37" s="394"/>
      <c r="D37" s="427"/>
      <c r="E37" s="428"/>
      <c r="F37" s="428"/>
      <c r="G37" s="429"/>
      <c r="H37" s="429"/>
      <c r="I37" s="429"/>
      <c r="J37" s="429"/>
      <c r="K37" s="429"/>
      <c r="L37" s="429"/>
      <c r="M37" s="429"/>
      <c r="N37" s="430"/>
      <c r="O37" s="160"/>
      <c r="P37" s="123"/>
    </row>
    <row r="38" spans="1:16" s="100" customFormat="1" ht="16.5" customHeight="1">
      <c r="A38" s="109" t="s">
        <v>222</v>
      </c>
      <c r="B38" s="124"/>
      <c r="C38" s="390" t="s">
        <v>477</v>
      </c>
      <c r="D38" s="425">
        <v>969.9999999999939</v>
      </c>
      <c r="E38" s="425">
        <v>1615</v>
      </c>
      <c r="F38" s="425">
        <v>1515.999999999991</v>
      </c>
      <c r="G38" s="426">
        <v>3247</v>
      </c>
      <c r="H38" s="426">
        <v>-92.999999999995</v>
      </c>
      <c r="I38" s="426">
        <v>1342.0000000000255</v>
      </c>
      <c r="J38" s="426">
        <v>-3213.0000000000073</v>
      </c>
      <c r="K38" s="426">
        <v>-2724.000000000029</v>
      </c>
      <c r="L38" s="426">
        <v>8568.999999999949</v>
      </c>
      <c r="M38" s="426">
        <v>-3107.999999999971</v>
      </c>
      <c r="N38" s="426">
        <v>3777.999999999942</v>
      </c>
      <c r="O38" s="160"/>
      <c r="P38" s="123"/>
    </row>
    <row r="39" spans="1:16" s="100" customFormat="1" ht="16.5" customHeight="1">
      <c r="A39" s="109" t="s">
        <v>223</v>
      </c>
      <c r="B39" s="124"/>
      <c r="C39" s="390" t="s">
        <v>478</v>
      </c>
      <c r="D39" s="425">
        <v>0</v>
      </c>
      <c r="E39" s="425">
        <v>0</v>
      </c>
      <c r="F39" s="425">
        <v>0</v>
      </c>
      <c r="G39" s="426">
        <v>0</v>
      </c>
      <c r="H39" s="426">
        <v>0</v>
      </c>
      <c r="I39" s="426">
        <v>0</v>
      </c>
      <c r="J39" s="426">
        <v>0</v>
      </c>
      <c r="K39" s="426">
        <v>0</v>
      </c>
      <c r="L39" s="426">
        <v>0</v>
      </c>
      <c r="M39" s="426">
        <v>0</v>
      </c>
      <c r="N39" s="426">
        <v>0</v>
      </c>
      <c r="O39" s="160"/>
      <c r="P39" s="123"/>
    </row>
    <row r="40" spans="1:16" s="100" customFormat="1" ht="16.5" customHeight="1">
      <c r="A40" s="109" t="s">
        <v>224</v>
      </c>
      <c r="B40" s="124"/>
      <c r="C40" s="390" t="s">
        <v>479</v>
      </c>
      <c r="D40" s="431">
        <v>0</v>
      </c>
      <c r="E40" s="431">
        <v>0</v>
      </c>
      <c r="F40" s="431">
        <v>0</v>
      </c>
      <c r="G40" s="432">
        <v>0</v>
      </c>
      <c r="H40" s="432">
        <v>0</v>
      </c>
      <c r="I40" s="432">
        <v>0</v>
      </c>
      <c r="J40" s="432">
        <v>0</v>
      </c>
      <c r="K40" s="432">
        <v>0</v>
      </c>
      <c r="L40" s="432">
        <v>0</v>
      </c>
      <c r="M40" s="432">
        <v>0</v>
      </c>
      <c r="N40" s="432">
        <v>0</v>
      </c>
      <c r="O40" s="160"/>
      <c r="P40" s="123"/>
    </row>
    <row r="41" spans="1:16" s="100" customFormat="1" ht="16.5" customHeight="1">
      <c r="A41" s="106"/>
      <c r="B41" s="124"/>
      <c r="C41" s="395"/>
      <c r="D41" s="434"/>
      <c r="E41" s="429"/>
      <c r="F41" s="429"/>
      <c r="G41" s="429"/>
      <c r="H41" s="429"/>
      <c r="I41" s="429"/>
      <c r="J41" s="429"/>
      <c r="K41" s="429"/>
      <c r="L41" s="429"/>
      <c r="M41" s="429"/>
      <c r="N41" s="430"/>
      <c r="O41" s="160"/>
      <c r="P41" s="123"/>
    </row>
    <row r="42" spans="1:16" s="100" customFormat="1" ht="16.5" customHeight="1">
      <c r="A42" s="109" t="s">
        <v>225</v>
      </c>
      <c r="B42" s="124"/>
      <c r="C42" s="396" t="s">
        <v>396</v>
      </c>
      <c r="D42" s="425">
        <f>+D43</f>
        <v>11879.000000000005</v>
      </c>
      <c r="E42" s="425">
        <f aca="true" t="shared" si="2" ref="E42:N42">+E43</f>
        <v>-23071</v>
      </c>
      <c r="F42" s="425">
        <f t="shared" si="2"/>
        <v>12549.00000000001</v>
      </c>
      <c r="G42" s="426">
        <f t="shared" si="2"/>
        <v>-1640</v>
      </c>
      <c r="H42" s="426">
        <f t="shared" si="2"/>
        <v>4467.9999999999945</v>
      </c>
      <c r="I42" s="426">
        <f t="shared" si="2"/>
        <v>-26110.00000000003</v>
      </c>
      <c r="J42" s="426">
        <f t="shared" si="2"/>
        <v>-8249.999999999993</v>
      </c>
      <c r="K42" s="426">
        <f t="shared" si="2"/>
        <v>-9471.99999999997</v>
      </c>
      <c r="L42" s="426">
        <f t="shared" si="2"/>
        <v>22018.00000000005</v>
      </c>
      <c r="M42" s="426">
        <f t="shared" si="2"/>
        <v>14373.99999999997</v>
      </c>
      <c r="N42" s="426">
        <f t="shared" si="2"/>
        <v>21507.384615384683</v>
      </c>
      <c r="O42" s="160"/>
      <c r="P42" s="123"/>
    </row>
    <row r="43" spans="1:16" s="100" customFormat="1" ht="16.5" customHeight="1">
      <c r="A43" s="109" t="s">
        <v>226</v>
      </c>
      <c r="B43" s="124"/>
      <c r="C43" s="397" t="s">
        <v>480</v>
      </c>
      <c r="D43" s="425">
        <f aca="true" t="shared" si="3" ref="D43:M43">D46-(D10+D12+D30+D31+D33+D34+D36+D38)</f>
        <v>11879.000000000005</v>
      </c>
      <c r="E43" s="425">
        <f t="shared" si="3"/>
        <v>-23071</v>
      </c>
      <c r="F43" s="425">
        <f t="shared" si="3"/>
        <v>12549.00000000001</v>
      </c>
      <c r="G43" s="426">
        <f t="shared" si="3"/>
        <v>-1640</v>
      </c>
      <c r="H43" s="426">
        <f t="shared" si="3"/>
        <v>4467.9999999999945</v>
      </c>
      <c r="I43" s="426">
        <f t="shared" si="3"/>
        <v>-26110.00000000003</v>
      </c>
      <c r="J43" s="426">
        <f t="shared" si="3"/>
        <v>-8249.999999999993</v>
      </c>
      <c r="K43" s="426">
        <f t="shared" si="3"/>
        <v>-9471.99999999997</v>
      </c>
      <c r="L43" s="426">
        <f t="shared" si="3"/>
        <v>22018.00000000005</v>
      </c>
      <c r="M43" s="426">
        <f t="shared" si="3"/>
        <v>14373.99999999997</v>
      </c>
      <c r="N43" s="426">
        <f>N46-(N10+N12+N30+N31+N33+N34+N36+N38)</f>
        <v>21507.384615384683</v>
      </c>
      <c r="O43" s="160"/>
      <c r="P43" s="123"/>
    </row>
    <row r="44" spans="1:16" s="100" customFormat="1" ht="16.5" customHeight="1">
      <c r="A44" s="109" t="s">
        <v>227</v>
      </c>
      <c r="B44" s="124"/>
      <c r="C44" s="390" t="s">
        <v>481</v>
      </c>
      <c r="D44" s="425">
        <v>0</v>
      </c>
      <c r="E44" s="425">
        <v>0</v>
      </c>
      <c r="F44" s="425">
        <v>0</v>
      </c>
      <c r="G44" s="425">
        <v>0</v>
      </c>
      <c r="H44" s="425">
        <v>0</v>
      </c>
      <c r="I44" s="425">
        <v>0</v>
      </c>
      <c r="J44" s="425">
        <v>0</v>
      </c>
      <c r="K44" s="425">
        <v>0</v>
      </c>
      <c r="L44" s="425">
        <v>0</v>
      </c>
      <c r="M44" s="425">
        <v>0</v>
      </c>
      <c r="N44" s="426">
        <v>0</v>
      </c>
      <c r="O44" s="160"/>
      <c r="P44" s="123"/>
    </row>
    <row r="45" spans="1:16" ht="12.75" customHeight="1" thickBot="1">
      <c r="A45" s="119"/>
      <c r="B45" s="124"/>
      <c r="C45" s="310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170"/>
      <c r="P45" s="123"/>
    </row>
    <row r="46" spans="1:16" s="100" customFormat="1" ht="20.25" customHeight="1" thickBot="1" thickTop="1">
      <c r="A46" s="125" t="s">
        <v>228</v>
      </c>
      <c r="B46" s="124"/>
      <c r="C46" s="313" t="s">
        <v>411</v>
      </c>
      <c r="D46" s="233">
        <v>-3792</v>
      </c>
      <c r="E46" s="233">
        <v>-4881</v>
      </c>
      <c r="F46" s="233">
        <v>25886</v>
      </c>
      <c r="G46" s="237">
        <v>29172</v>
      </c>
      <c r="H46" s="237">
        <v>6920</v>
      </c>
      <c r="I46" s="237">
        <v>13679</v>
      </c>
      <c r="J46" s="237">
        <v>34690</v>
      </c>
      <c r="K46" s="237">
        <v>94777</v>
      </c>
      <c r="L46" s="237">
        <v>19516</v>
      </c>
      <c r="M46" s="237">
        <v>61068</v>
      </c>
      <c r="N46" s="237">
        <v>75663</v>
      </c>
      <c r="O46" s="163"/>
      <c r="P46" s="123"/>
    </row>
    <row r="47" spans="1:16" ht="9" customHeight="1" thickBot="1" thickTop="1">
      <c r="A47" s="119"/>
      <c r="B47" s="75"/>
      <c r="C47" s="311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166"/>
      <c r="P47" s="42"/>
    </row>
    <row r="48" spans="1:16" ht="9" customHeight="1" thickBot="1" thickTop="1">
      <c r="A48" s="119"/>
      <c r="B48" s="75"/>
      <c r="C48" s="314"/>
      <c r="D48" s="440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167"/>
      <c r="P48" s="42"/>
    </row>
    <row r="49" spans="1:16" ht="17.25" thickBot="1" thickTop="1">
      <c r="A49" s="125" t="s">
        <v>229</v>
      </c>
      <c r="B49" s="75"/>
      <c r="C49" s="296" t="s">
        <v>412</v>
      </c>
      <c r="D49" s="233">
        <v>33667</v>
      </c>
      <c r="E49" s="233">
        <v>6372</v>
      </c>
      <c r="F49" s="233">
        <v>-7389</v>
      </c>
      <c r="G49" s="237">
        <v>27875</v>
      </c>
      <c r="H49" s="237">
        <v>9873</v>
      </c>
      <c r="I49" s="237">
        <v>28929</v>
      </c>
      <c r="J49" s="237">
        <v>53988</v>
      </c>
      <c r="K49" s="237">
        <v>185010</v>
      </c>
      <c r="L49" s="237">
        <v>224547</v>
      </c>
      <c r="M49" s="237">
        <v>270061</v>
      </c>
      <c r="N49" s="237">
        <v>364168</v>
      </c>
      <c r="O49" s="159"/>
      <c r="P49" s="42"/>
    </row>
    <row r="50" spans="1:16" ht="17.25" thickTop="1">
      <c r="A50" s="109" t="s">
        <v>230</v>
      </c>
      <c r="B50" s="75"/>
      <c r="C50" s="386" t="s">
        <v>487</v>
      </c>
      <c r="D50" s="426">
        <v>59643</v>
      </c>
      <c r="E50" s="426">
        <v>54762</v>
      </c>
      <c r="F50" s="426">
        <v>80648</v>
      </c>
      <c r="G50" s="426">
        <v>109820</v>
      </c>
      <c r="H50" s="426">
        <v>116740</v>
      </c>
      <c r="I50" s="426">
        <v>130419</v>
      </c>
      <c r="J50" s="426">
        <v>165109</v>
      </c>
      <c r="K50" s="426">
        <v>259886</v>
      </c>
      <c r="L50" s="426">
        <v>279402</v>
      </c>
      <c r="M50" s="426">
        <v>340470</v>
      </c>
      <c r="N50" s="426">
        <v>416133</v>
      </c>
      <c r="O50" s="157"/>
      <c r="P50" s="42"/>
    </row>
    <row r="51" spans="1:16" ht="16.5" customHeight="1">
      <c r="A51" s="109" t="s">
        <v>231</v>
      </c>
      <c r="B51" s="75"/>
      <c r="C51" s="419" t="s">
        <v>488</v>
      </c>
      <c r="D51" s="426">
        <v>25976</v>
      </c>
      <c r="E51" s="426">
        <v>48390</v>
      </c>
      <c r="F51" s="426">
        <v>88037</v>
      </c>
      <c r="G51" s="426">
        <v>81945</v>
      </c>
      <c r="H51" s="426">
        <v>106867</v>
      </c>
      <c r="I51" s="426">
        <v>101490</v>
      </c>
      <c r="J51" s="426">
        <v>111121</v>
      </c>
      <c r="K51" s="426">
        <v>74876</v>
      </c>
      <c r="L51" s="426">
        <v>54855</v>
      </c>
      <c r="M51" s="426">
        <v>70409</v>
      </c>
      <c r="N51" s="426">
        <v>51965</v>
      </c>
      <c r="O51" s="168"/>
      <c r="P51" s="42"/>
    </row>
    <row r="52" spans="1:16" ht="9.75" customHeight="1" thickBot="1">
      <c r="A52" s="119"/>
      <c r="B52" s="75"/>
      <c r="C52" s="315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126"/>
      <c r="P52" s="42"/>
    </row>
    <row r="53" spans="1:18" ht="20.25" thickBot="1" thickTop="1">
      <c r="A53" s="119"/>
      <c r="B53" s="75"/>
      <c r="C53" s="398" t="s">
        <v>482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8"/>
      <c r="P53" s="42"/>
      <c r="R53" s="26"/>
    </row>
    <row r="54" spans="1:18" ht="8.25" customHeight="1" thickTop="1">
      <c r="A54" s="119"/>
      <c r="B54" s="75"/>
      <c r="C54" s="312"/>
      <c r="D54" s="129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42"/>
      <c r="R54" s="26"/>
    </row>
    <row r="55" spans="1:18" ht="15.75">
      <c r="A55" s="119"/>
      <c r="B55" s="75"/>
      <c r="C55" s="375" t="s">
        <v>455</v>
      </c>
      <c r="D55"/>
      <c r="E55" s="39"/>
      <c r="F55" s="39"/>
      <c r="G55" s="26"/>
      <c r="H55" s="26" t="s">
        <v>456</v>
      </c>
      <c r="I55" s="26"/>
      <c r="J55" s="26"/>
      <c r="K55" s="26"/>
      <c r="L55" s="26"/>
      <c r="M55" s="26"/>
      <c r="N55" s="26"/>
      <c r="O55" s="39"/>
      <c r="P55" s="42"/>
      <c r="R55" s="26"/>
    </row>
    <row r="56" spans="1:18" ht="15.75">
      <c r="A56" s="119"/>
      <c r="B56" s="75"/>
      <c r="C56" s="64" t="s">
        <v>460</v>
      </c>
      <c r="D56"/>
      <c r="E56" s="39"/>
      <c r="F56" s="39"/>
      <c r="G56"/>
      <c r="H56" s="186" t="s">
        <v>458</v>
      </c>
      <c r="I56" s="26"/>
      <c r="J56" s="26"/>
      <c r="K56" s="26"/>
      <c r="L56" s="26"/>
      <c r="M56" s="26"/>
      <c r="N56" s="26"/>
      <c r="O56" s="39"/>
      <c r="P56" s="42"/>
      <c r="R56" s="26"/>
    </row>
    <row r="57" spans="1:18" ht="15.75">
      <c r="A57" s="119"/>
      <c r="B57" s="75"/>
      <c r="C57" s="64" t="s">
        <v>459</v>
      </c>
      <c r="D57"/>
      <c r="E57" s="39"/>
      <c r="F57" s="39"/>
      <c r="G57"/>
      <c r="H57" s="39"/>
      <c r="I57" s="186"/>
      <c r="J57" s="186"/>
      <c r="K57" s="186"/>
      <c r="L57" s="186"/>
      <c r="M57" s="186"/>
      <c r="N57" s="186"/>
      <c r="O57" s="187"/>
      <c r="P57" s="42"/>
      <c r="R57" s="26"/>
    </row>
    <row r="58" spans="1:18" ht="9.75" customHeight="1" thickBot="1">
      <c r="A58" s="131"/>
      <c r="B58" s="132"/>
      <c r="C58" s="133"/>
      <c r="D58" s="188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54"/>
      <c r="R58" s="26"/>
    </row>
    <row r="59" spans="1:17" ht="16.5" thickTop="1">
      <c r="A59" s="51"/>
      <c r="B59" s="134"/>
      <c r="C59" s="64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26"/>
      <c r="P59" s="26"/>
      <c r="Q59" s="26"/>
    </row>
    <row r="60" spans="4:14" ht="15"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R71"/>
  <sheetViews>
    <sheetView showGridLines="0" defaultGridColor="0" zoomScale="75" zoomScaleNormal="75" colorId="22" workbookViewId="0" topLeftCell="B1">
      <selection activeCell="C1" sqref="C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2.4453125" style="66" customWidth="1"/>
    <col min="4" max="4" width="10.99609375" style="25" customWidth="1"/>
    <col min="5" max="6" width="10.77734375" style="25" customWidth="1"/>
    <col min="7" max="14" width="10.6640625" style="25" customWidth="1"/>
    <col min="15" max="15" width="88.5546875" style="25" customWidth="1"/>
    <col min="16" max="16" width="0.9921875" style="25" customWidth="1"/>
    <col min="17" max="17" width="0.55078125" style="25" customWidth="1"/>
    <col min="18" max="18" width="9.77734375" style="25" customWidth="1"/>
    <col min="19" max="19" width="40.77734375" style="25" customWidth="1"/>
    <col min="20" max="16384" width="9.77734375" style="25" customWidth="1"/>
  </cols>
  <sheetData>
    <row r="1" spans="1:17" ht="9.75" customHeight="1">
      <c r="A1" s="55"/>
      <c r="B1" s="55"/>
      <c r="C1" s="114"/>
      <c r="D1" s="57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Q1" s="26"/>
    </row>
    <row r="2" spans="1:17" ht="18">
      <c r="A2" s="51" t="s">
        <v>17</v>
      </c>
      <c r="B2" s="116" t="s">
        <v>17</v>
      </c>
      <c r="C2" s="308" t="s">
        <v>413</v>
      </c>
      <c r="D2" s="24"/>
      <c r="Q2" s="26"/>
    </row>
    <row r="3" spans="1:17" ht="18">
      <c r="A3" s="51"/>
      <c r="B3" s="116"/>
      <c r="C3" s="298" t="s">
        <v>414</v>
      </c>
      <c r="D3" s="24"/>
      <c r="Q3" s="26"/>
    </row>
    <row r="4" spans="1:17" ht="16.5" thickBot="1">
      <c r="A4" s="51"/>
      <c r="B4" s="116"/>
      <c r="C4" s="309"/>
      <c r="D4" s="52"/>
      <c r="Q4" s="26"/>
    </row>
    <row r="5" spans="1:18" ht="16.5" thickTop="1">
      <c r="A5" s="117"/>
      <c r="B5" s="118"/>
      <c r="C5" s="303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30"/>
      <c r="R5" s="26"/>
    </row>
    <row r="6" spans="1:16" ht="18.75">
      <c r="A6" s="119"/>
      <c r="B6" s="75"/>
      <c r="C6" s="252" t="s">
        <v>284</v>
      </c>
      <c r="D6" s="344" t="s">
        <v>307</v>
      </c>
      <c r="E6" s="345"/>
      <c r="F6" s="345"/>
      <c r="G6" s="346"/>
      <c r="H6" s="345"/>
      <c r="I6" s="347"/>
      <c r="J6" s="345"/>
      <c r="K6" s="345"/>
      <c r="L6" s="345"/>
      <c r="M6" s="348"/>
      <c r="N6" s="348"/>
      <c r="O6" s="32"/>
      <c r="P6" s="42"/>
    </row>
    <row r="7" spans="1:16" ht="15.75">
      <c r="A7" s="119"/>
      <c r="B7" s="75"/>
      <c r="C7" s="252" t="s">
        <v>285</v>
      </c>
      <c r="D7" s="286">
        <v>1995</v>
      </c>
      <c r="E7" s="286">
        <v>1996</v>
      </c>
      <c r="F7" s="286">
        <v>1997</v>
      </c>
      <c r="G7" s="286">
        <v>1998</v>
      </c>
      <c r="H7" s="286">
        <v>1999</v>
      </c>
      <c r="I7" s="286">
        <v>2000</v>
      </c>
      <c r="J7" s="286">
        <v>2001</v>
      </c>
      <c r="K7" s="286">
        <v>2002</v>
      </c>
      <c r="L7" s="286">
        <v>2003</v>
      </c>
      <c r="M7" s="34">
        <v>2004</v>
      </c>
      <c r="N7" s="34">
        <v>2005</v>
      </c>
      <c r="O7" s="35"/>
      <c r="P7" s="42"/>
    </row>
    <row r="8" spans="1:16" ht="15.75">
      <c r="A8" s="119"/>
      <c r="B8" s="75"/>
      <c r="C8" s="365" t="str">
        <f>Fedőlap!E14</f>
        <v>Dátum: 2010.04.16.</v>
      </c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120"/>
      <c r="P8" s="42"/>
    </row>
    <row r="9" spans="1:16" ht="10.5" customHeight="1" thickBot="1">
      <c r="A9" s="119"/>
      <c r="B9" s="75"/>
      <c r="C9" s="288"/>
      <c r="D9" s="80"/>
      <c r="E9" s="80"/>
      <c r="F9" s="80"/>
      <c r="G9" s="137"/>
      <c r="H9" s="137"/>
      <c r="I9" s="137"/>
      <c r="J9" s="137"/>
      <c r="K9" s="137"/>
      <c r="L9" s="137"/>
      <c r="M9" s="137"/>
      <c r="N9" s="137"/>
      <c r="O9" s="121"/>
      <c r="P9" s="42"/>
    </row>
    <row r="10" spans="1:16" ht="17.25" thickBot="1" thickTop="1">
      <c r="A10" s="109" t="s">
        <v>232</v>
      </c>
      <c r="B10" s="75"/>
      <c r="C10" s="313" t="s">
        <v>415</v>
      </c>
      <c r="D10" s="233">
        <f>-'1. Tábla'!E14</f>
        <v>-114</v>
      </c>
      <c r="E10" s="233">
        <f>-'1. Tábla'!F14</f>
        <v>-41592</v>
      </c>
      <c r="F10" s="233">
        <f>-'1. Tábla'!G14</f>
        <v>-8720</v>
      </c>
      <c r="G10" s="233">
        <f>-'1. Tábla'!H14</f>
        <v>35422</v>
      </c>
      <c r="H10" s="233">
        <f>-'1. Tábla'!I14</f>
        <v>18781</v>
      </c>
      <c r="I10" s="233">
        <f>-'1. Tábla'!J14</f>
        <v>14537.002999999924</v>
      </c>
      <c r="J10" s="233">
        <f>-'1. Tábla'!K14</f>
        <v>-70489.00000000003</v>
      </c>
      <c r="K10" s="233">
        <f>-'1. Tábla'!L14</f>
        <v>51352</v>
      </c>
      <c r="L10" s="233">
        <f>-'1. Tábla'!M14</f>
        <v>241855</v>
      </c>
      <c r="M10" s="237">
        <f>-'1. Tábla'!N14</f>
        <v>61672</v>
      </c>
      <c r="N10" s="237">
        <f>-'1. Tábla'!O14</f>
        <v>37323</v>
      </c>
      <c r="O10" s="159"/>
      <c r="P10" s="42"/>
    </row>
    <row r="11" spans="1:16" ht="6" customHeight="1" thickTop="1">
      <c r="A11" s="106"/>
      <c r="B11" s="75"/>
      <c r="C11" s="305"/>
      <c r="D11" s="234"/>
      <c r="E11" s="235"/>
      <c r="F11" s="235"/>
      <c r="G11" s="236"/>
      <c r="H11" s="236"/>
      <c r="I11" s="236"/>
      <c r="J11" s="236"/>
      <c r="K11" s="236"/>
      <c r="L11" s="236"/>
      <c r="M11" s="236"/>
      <c r="N11" s="236"/>
      <c r="O11" s="156"/>
      <c r="P11" s="42"/>
    </row>
    <row r="12" spans="1:16" s="100" customFormat="1" ht="16.5" customHeight="1">
      <c r="A12" s="109" t="s">
        <v>233</v>
      </c>
      <c r="B12" s="122"/>
      <c r="C12" s="384" t="s">
        <v>461</v>
      </c>
      <c r="D12" s="399">
        <f>D13+D14+D15+D22+D27</f>
        <v>16005</v>
      </c>
      <c r="E12" s="399">
        <f aca="true" t="shared" si="0" ref="E12:M12">E13+E14+E15+E22+E27</f>
        <v>12796</v>
      </c>
      <c r="F12" s="399">
        <f t="shared" si="0"/>
        <v>38793</v>
      </c>
      <c r="G12" s="399">
        <f t="shared" si="0"/>
        <v>4824</v>
      </c>
      <c r="H12" s="399">
        <f t="shared" si="0"/>
        <v>-92539</v>
      </c>
      <c r="I12" s="399">
        <f t="shared" si="0"/>
        <v>20646</v>
      </c>
      <c r="J12" s="399">
        <f t="shared" si="0"/>
        <v>15033</v>
      </c>
      <c r="K12" s="399">
        <f t="shared" si="0"/>
        <v>27910</v>
      </c>
      <c r="L12" s="399">
        <f t="shared" si="0"/>
        <v>15031</v>
      </c>
      <c r="M12" s="400">
        <f t="shared" si="0"/>
        <v>36672</v>
      </c>
      <c r="N12" s="400">
        <f>N13+N14+N15+N22+N27</f>
        <v>19550</v>
      </c>
      <c r="O12" s="160"/>
      <c r="P12" s="123"/>
    </row>
    <row r="13" spans="1:16" s="100" customFormat="1" ht="16.5" customHeight="1">
      <c r="A13" s="109" t="s">
        <v>234</v>
      </c>
      <c r="B13" s="124"/>
      <c r="C13" s="385" t="s">
        <v>462</v>
      </c>
      <c r="D13" s="425">
        <v>1460</v>
      </c>
      <c r="E13" s="425">
        <v>384</v>
      </c>
      <c r="F13" s="425">
        <v>2776</v>
      </c>
      <c r="G13" s="426">
        <v>-7476</v>
      </c>
      <c r="H13" s="426">
        <v>4</v>
      </c>
      <c r="I13" s="426">
        <v>-158</v>
      </c>
      <c r="J13" s="426">
        <v>0</v>
      </c>
      <c r="K13" s="426">
        <v>-1</v>
      </c>
      <c r="L13" s="426">
        <v>4579</v>
      </c>
      <c r="M13" s="426">
        <v>1099</v>
      </c>
      <c r="N13" s="426">
        <v>-1843</v>
      </c>
      <c r="O13" s="160"/>
      <c r="P13" s="123"/>
    </row>
    <row r="14" spans="1:16" s="100" customFormat="1" ht="16.5" customHeight="1">
      <c r="A14" s="109" t="s">
        <v>235</v>
      </c>
      <c r="B14" s="124"/>
      <c r="C14" s="385" t="s">
        <v>463</v>
      </c>
      <c r="D14" s="425">
        <v>-5682</v>
      </c>
      <c r="E14" s="425">
        <v>-1602</v>
      </c>
      <c r="F14" s="425">
        <v>-598</v>
      </c>
      <c r="G14" s="426">
        <v>-2001</v>
      </c>
      <c r="H14" s="426">
        <v>-7569</v>
      </c>
      <c r="I14" s="426">
        <v>0</v>
      </c>
      <c r="J14" s="426">
        <v>0</v>
      </c>
      <c r="K14" s="426">
        <v>0</v>
      </c>
      <c r="L14" s="426">
        <v>0</v>
      </c>
      <c r="M14" s="426">
        <v>0</v>
      </c>
      <c r="N14" s="426">
        <v>0</v>
      </c>
      <c r="O14" s="160"/>
      <c r="P14" s="123"/>
    </row>
    <row r="15" spans="1:16" s="100" customFormat="1" ht="16.5" customHeight="1">
      <c r="A15" s="109" t="s">
        <v>236</v>
      </c>
      <c r="B15" s="124"/>
      <c r="C15" s="385" t="s">
        <v>464</v>
      </c>
      <c r="D15" s="426">
        <v>25</v>
      </c>
      <c r="E15" s="426">
        <v>60</v>
      </c>
      <c r="F15" s="426">
        <v>18</v>
      </c>
      <c r="G15" s="426">
        <v>52</v>
      </c>
      <c r="H15" s="426">
        <v>41</v>
      </c>
      <c r="I15" s="426">
        <v>65</v>
      </c>
      <c r="J15" s="426">
        <v>168</v>
      </c>
      <c r="K15" s="426">
        <v>-92</v>
      </c>
      <c r="L15" s="426">
        <v>47</v>
      </c>
      <c r="M15" s="426">
        <v>70</v>
      </c>
      <c r="N15" s="426">
        <v>40</v>
      </c>
      <c r="O15" s="160"/>
      <c r="P15" s="123"/>
    </row>
    <row r="16" spans="1:16" s="100" customFormat="1" ht="16.5" customHeight="1">
      <c r="A16" s="109" t="s">
        <v>237</v>
      </c>
      <c r="B16" s="124"/>
      <c r="C16" s="386" t="s">
        <v>391</v>
      </c>
      <c r="D16" s="425">
        <v>30</v>
      </c>
      <c r="E16" s="425">
        <v>75</v>
      </c>
      <c r="F16" s="425">
        <v>84</v>
      </c>
      <c r="G16" s="426">
        <v>427</v>
      </c>
      <c r="H16" s="426">
        <v>202</v>
      </c>
      <c r="I16" s="426">
        <v>65</v>
      </c>
      <c r="J16" s="426">
        <v>190</v>
      </c>
      <c r="K16" s="426">
        <v>35.82</v>
      </c>
      <c r="L16" s="426">
        <v>115.753</v>
      </c>
      <c r="M16" s="426">
        <v>138.55</v>
      </c>
      <c r="N16" s="426">
        <v>169</v>
      </c>
      <c r="O16" s="160"/>
      <c r="P16" s="123"/>
    </row>
    <row r="17" spans="1:16" s="100" customFormat="1" ht="16.5" customHeight="1">
      <c r="A17" s="109" t="s">
        <v>238</v>
      </c>
      <c r="B17" s="124"/>
      <c r="C17" s="385" t="s">
        <v>392</v>
      </c>
      <c r="D17" s="425">
        <v>-5</v>
      </c>
      <c r="E17" s="425">
        <v>-15</v>
      </c>
      <c r="F17" s="425">
        <v>-66</v>
      </c>
      <c r="G17" s="426">
        <v>-375</v>
      </c>
      <c r="H17" s="426">
        <v>-161</v>
      </c>
      <c r="I17" s="426">
        <v>0</v>
      </c>
      <c r="J17" s="426">
        <v>-22</v>
      </c>
      <c r="K17" s="426">
        <v>-127.82</v>
      </c>
      <c r="L17" s="426">
        <v>-68.75300000000001</v>
      </c>
      <c r="M17" s="426">
        <v>-68.55</v>
      </c>
      <c r="N17" s="426">
        <v>-129</v>
      </c>
      <c r="O17" s="160"/>
      <c r="P17" s="123"/>
    </row>
    <row r="18" spans="1:16" s="100" customFormat="1" ht="16.5" customHeight="1">
      <c r="A18" s="109"/>
      <c r="B18" s="124"/>
      <c r="C18" s="386" t="s">
        <v>465</v>
      </c>
      <c r="D18" s="425">
        <v>0</v>
      </c>
      <c r="E18" s="425">
        <v>0</v>
      </c>
      <c r="F18" s="425">
        <v>0</v>
      </c>
      <c r="G18" s="426">
        <v>0</v>
      </c>
      <c r="H18" s="426">
        <v>0</v>
      </c>
      <c r="I18" s="426">
        <v>0</v>
      </c>
      <c r="J18" s="426">
        <v>0</v>
      </c>
      <c r="K18" s="426">
        <v>0</v>
      </c>
      <c r="L18" s="426">
        <v>0</v>
      </c>
      <c r="M18" s="426">
        <v>0</v>
      </c>
      <c r="N18" s="426">
        <v>0</v>
      </c>
      <c r="O18" s="160"/>
      <c r="P18" s="123"/>
    </row>
    <row r="19" spans="1:16" s="100" customFormat="1" ht="16.5" customHeight="1">
      <c r="A19" s="109"/>
      <c r="B19" s="124"/>
      <c r="C19" s="386" t="s">
        <v>466</v>
      </c>
      <c r="D19" s="425">
        <v>25</v>
      </c>
      <c r="E19" s="425">
        <v>60</v>
      </c>
      <c r="F19" s="425">
        <v>18</v>
      </c>
      <c r="G19" s="426">
        <v>52</v>
      </c>
      <c r="H19" s="426">
        <v>41</v>
      </c>
      <c r="I19" s="426">
        <v>65</v>
      </c>
      <c r="J19" s="426">
        <v>168</v>
      </c>
      <c r="K19" s="426">
        <v>-92</v>
      </c>
      <c r="L19" s="426">
        <v>47</v>
      </c>
      <c r="M19" s="426">
        <v>70</v>
      </c>
      <c r="N19" s="426">
        <v>40</v>
      </c>
      <c r="O19" s="160"/>
      <c r="P19" s="123"/>
    </row>
    <row r="20" spans="1:16" s="100" customFormat="1" ht="16.5" customHeight="1">
      <c r="A20" s="109"/>
      <c r="B20" s="124"/>
      <c r="C20" s="386" t="s">
        <v>391</v>
      </c>
      <c r="D20" s="425">
        <v>30</v>
      </c>
      <c r="E20" s="425">
        <v>75</v>
      </c>
      <c r="F20" s="425">
        <v>84</v>
      </c>
      <c r="G20" s="426">
        <v>427</v>
      </c>
      <c r="H20" s="426">
        <v>202</v>
      </c>
      <c r="I20" s="426">
        <v>65</v>
      </c>
      <c r="J20" s="426">
        <v>190</v>
      </c>
      <c r="K20" s="426">
        <v>35.82</v>
      </c>
      <c r="L20" s="426">
        <v>115.753</v>
      </c>
      <c r="M20" s="426">
        <v>138.55</v>
      </c>
      <c r="N20" s="426">
        <v>169</v>
      </c>
      <c r="O20" s="160"/>
      <c r="P20" s="123"/>
    </row>
    <row r="21" spans="1:16" s="100" customFormat="1" ht="16.5" customHeight="1">
      <c r="A21" s="109"/>
      <c r="B21" s="124"/>
      <c r="C21" s="386" t="s">
        <v>392</v>
      </c>
      <c r="D21" s="425">
        <v>-5</v>
      </c>
      <c r="E21" s="425">
        <v>-15</v>
      </c>
      <c r="F21" s="425">
        <v>-66</v>
      </c>
      <c r="G21" s="426">
        <v>-375</v>
      </c>
      <c r="H21" s="426">
        <v>-161</v>
      </c>
      <c r="I21" s="426">
        <v>0</v>
      </c>
      <c r="J21" s="426">
        <v>-22</v>
      </c>
      <c r="K21" s="426">
        <v>-127.82</v>
      </c>
      <c r="L21" s="426">
        <v>-68.75300000000001</v>
      </c>
      <c r="M21" s="426">
        <v>-68.55</v>
      </c>
      <c r="N21" s="426">
        <v>-129</v>
      </c>
      <c r="O21" s="160"/>
      <c r="P21" s="123"/>
    </row>
    <row r="22" spans="1:16" s="100" customFormat="1" ht="16.5" customHeight="1">
      <c r="A22" s="109" t="s">
        <v>239</v>
      </c>
      <c r="B22" s="124"/>
      <c r="C22" s="386" t="s">
        <v>467</v>
      </c>
      <c r="D22" s="426">
        <v>12029</v>
      </c>
      <c r="E22" s="426">
        <v>-1297</v>
      </c>
      <c r="F22" s="426">
        <v>11160</v>
      </c>
      <c r="G22" s="426">
        <v>-7354</v>
      </c>
      <c r="H22" s="426">
        <v>-66819</v>
      </c>
      <c r="I22" s="426">
        <v>-9896</v>
      </c>
      <c r="J22" s="426">
        <v>-901</v>
      </c>
      <c r="K22" s="426">
        <v>0</v>
      </c>
      <c r="L22" s="426">
        <v>0</v>
      </c>
      <c r="M22" s="426">
        <v>0</v>
      </c>
      <c r="N22" s="426">
        <v>0</v>
      </c>
      <c r="O22" s="160"/>
      <c r="P22" s="123"/>
    </row>
    <row r="23" spans="1:16" s="100" customFormat="1" ht="16.5" customHeight="1">
      <c r="A23" s="109"/>
      <c r="B23" s="124"/>
      <c r="C23" s="386" t="s">
        <v>468</v>
      </c>
      <c r="D23" s="425">
        <v>0</v>
      </c>
      <c r="E23" s="425">
        <v>0</v>
      </c>
      <c r="F23" s="425">
        <v>0</v>
      </c>
      <c r="G23" s="426">
        <v>0</v>
      </c>
      <c r="H23" s="426">
        <v>0</v>
      </c>
      <c r="I23" s="426">
        <v>0</v>
      </c>
      <c r="J23" s="426">
        <v>0</v>
      </c>
      <c r="K23" s="426">
        <v>0</v>
      </c>
      <c r="L23" s="426">
        <v>0</v>
      </c>
      <c r="M23" s="426">
        <v>0</v>
      </c>
      <c r="N23" s="426">
        <v>0</v>
      </c>
      <c r="O23" s="160"/>
      <c r="P23" s="123"/>
    </row>
    <row r="24" spans="1:16" s="100" customFormat="1" ht="16.5" customHeight="1">
      <c r="A24" s="109"/>
      <c r="B24" s="124"/>
      <c r="C24" s="387" t="s">
        <v>469</v>
      </c>
      <c r="D24" s="425">
        <v>12029</v>
      </c>
      <c r="E24" s="425">
        <v>-1297</v>
      </c>
      <c r="F24" s="425">
        <v>11160</v>
      </c>
      <c r="G24" s="426">
        <v>-7354</v>
      </c>
      <c r="H24" s="426">
        <v>-66819</v>
      </c>
      <c r="I24" s="426">
        <v>-9896</v>
      </c>
      <c r="J24" s="426">
        <v>-901</v>
      </c>
      <c r="K24" s="426">
        <v>0</v>
      </c>
      <c r="L24" s="426">
        <v>0</v>
      </c>
      <c r="M24" s="426">
        <v>0</v>
      </c>
      <c r="N24" s="426">
        <v>0</v>
      </c>
      <c r="O24" s="160"/>
      <c r="P24" s="123"/>
    </row>
    <row r="25" spans="1:16" s="100" customFormat="1" ht="16.5" customHeight="1">
      <c r="A25" s="109" t="s">
        <v>240</v>
      </c>
      <c r="B25" s="124"/>
      <c r="C25" s="386" t="s">
        <v>393</v>
      </c>
      <c r="D25" s="425">
        <v>13300</v>
      </c>
      <c r="E25" s="425">
        <v>0</v>
      </c>
      <c r="F25" s="425">
        <v>12000</v>
      </c>
      <c r="G25" s="426">
        <v>2700</v>
      </c>
      <c r="H25" s="426">
        <v>0</v>
      </c>
      <c r="I25" s="426">
        <v>0</v>
      </c>
      <c r="J25" s="426">
        <v>0</v>
      </c>
      <c r="K25" s="426">
        <v>0</v>
      </c>
      <c r="L25" s="426">
        <v>0</v>
      </c>
      <c r="M25" s="426">
        <v>0</v>
      </c>
      <c r="N25" s="426">
        <v>0</v>
      </c>
      <c r="O25" s="160"/>
      <c r="P25" s="123"/>
    </row>
    <row r="26" spans="1:16" s="100" customFormat="1" ht="16.5" customHeight="1">
      <c r="A26" s="109" t="s">
        <v>241</v>
      </c>
      <c r="B26" s="124"/>
      <c r="C26" s="385" t="s">
        <v>394</v>
      </c>
      <c r="D26" s="425">
        <v>-1271</v>
      </c>
      <c r="E26" s="425">
        <v>-1297</v>
      </c>
      <c r="F26" s="425">
        <v>-840</v>
      </c>
      <c r="G26" s="426">
        <v>-10054</v>
      </c>
      <c r="H26" s="426">
        <v>-66819</v>
      </c>
      <c r="I26" s="426">
        <v>-9896</v>
      </c>
      <c r="J26" s="426">
        <v>-901</v>
      </c>
      <c r="K26" s="426">
        <v>0</v>
      </c>
      <c r="L26" s="426">
        <v>0</v>
      </c>
      <c r="M26" s="426">
        <v>0</v>
      </c>
      <c r="N26" s="426">
        <v>0</v>
      </c>
      <c r="O26" s="160"/>
      <c r="P26" s="123"/>
    </row>
    <row r="27" spans="1:16" s="100" customFormat="1" ht="16.5" customHeight="1">
      <c r="A27" s="109" t="s">
        <v>242</v>
      </c>
      <c r="B27" s="124"/>
      <c r="C27" s="385" t="s">
        <v>395</v>
      </c>
      <c r="D27" s="425">
        <v>8173</v>
      </c>
      <c r="E27" s="425">
        <v>15251</v>
      </c>
      <c r="F27" s="425">
        <v>25437</v>
      </c>
      <c r="G27" s="426">
        <v>21603</v>
      </c>
      <c r="H27" s="426">
        <v>-18196</v>
      </c>
      <c r="I27" s="426">
        <v>30635</v>
      </c>
      <c r="J27" s="426">
        <v>15766</v>
      </c>
      <c r="K27" s="426">
        <v>28003</v>
      </c>
      <c r="L27" s="426">
        <v>10405</v>
      </c>
      <c r="M27" s="426">
        <v>35503</v>
      </c>
      <c r="N27" s="426">
        <v>21353</v>
      </c>
      <c r="O27" s="160"/>
      <c r="P27" s="123"/>
    </row>
    <row r="28" spans="1:16" s="100" customFormat="1" ht="16.5" customHeight="1">
      <c r="A28" s="106"/>
      <c r="B28" s="124"/>
      <c r="C28" s="388"/>
      <c r="D28" s="403"/>
      <c r="E28" s="403"/>
      <c r="F28" s="403"/>
      <c r="G28" s="403"/>
      <c r="H28" s="403"/>
      <c r="I28" s="403"/>
      <c r="J28" s="403"/>
      <c r="K28" s="403"/>
      <c r="L28" s="403"/>
      <c r="M28" s="415"/>
      <c r="N28" s="415"/>
      <c r="O28" s="160"/>
      <c r="P28" s="123"/>
    </row>
    <row r="29" spans="1:16" s="100" customFormat="1" ht="16.5" customHeight="1">
      <c r="A29" s="109" t="s">
        <v>243</v>
      </c>
      <c r="B29" s="124"/>
      <c r="C29" s="389" t="s">
        <v>470</v>
      </c>
      <c r="D29" s="400">
        <f>D30+D31+D33+D34+D36+D38+D39+D40</f>
        <v>1072</v>
      </c>
      <c r="E29" s="400">
        <f aca="true" t="shared" si="1" ref="E29:M29">E30+E31+E33+E34+E36+E38+E39+E40</f>
        <v>8620</v>
      </c>
      <c r="F29" s="400">
        <f t="shared" si="1"/>
        <v>-3302</v>
      </c>
      <c r="G29" s="400">
        <f t="shared" si="1"/>
        <v>-3093</v>
      </c>
      <c r="H29" s="400">
        <f t="shared" si="1"/>
        <v>-3913</v>
      </c>
      <c r="I29" s="400">
        <f t="shared" si="1"/>
        <v>-3250</v>
      </c>
      <c r="J29" s="400">
        <f t="shared" si="1"/>
        <v>-6101</v>
      </c>
      <c r="K29" s="400">
        <f t="shared" si="1"/>
        <v>7634</v>
      </c>
      <c r="L29" s="400">
        <f t="shared" si="1"/>
        <v>-5866</v>
      </c>
      <c r="M29" s="400">
        <f t="shared" si="1"/>
        <v>657</v>
      </c>
      <c r="N29" s="400">
        <f>N30+N31+N33+N34+N36+N38+N39+N40</f>
        <v>-1134</v>
      </c>
      <c r="O29" s="160"/>
      <c r="P29" s="123"/>
    </row>
    <row r="30" spans="1:16" s="100" customFormat="1" ht="16.5" customHeight="1">
      <c r="A30" s="109" t="s">
        <v>244</v>
      </c>
      <c r="B30" s="124"/>
      <c r="C30" s="390" t="s">
        <v>471</v>
      </c>
      <c r="D30" s="425">
        <v>0</v>
      </c>
      <c r="E30" s="425">
        <v>0</v>
      </c>
      <c r="F30" s="425">
        <v>0</v>
      </c>
      <c r="G30" s="426">
        <v>0</v>
      </c>
      <c r="H30" s="426">
        <v>0</v>
      </c>
      <c r="I30" s="426">
        <v>0</v>
      </c>
      <c r="J30" s="426">
        <v>0</v>
      </c>
      <c r="K30" s="426">
        <v>0</v>
      </c>
      <c r="L30" s="426">
        <v>0</v>
      </c>
      <c r="M30" s="426">
        <v>0</v>
      </c>
      <c r="N30" s="426">
        <v>0</v>
      </c>
      <c r="O30" s="160"/>
      <c r="P30" s="123"/>
    </row>
    <row r="31" spans="1:16" s="100" customFormat="1" ht="16.5" customHeight="1">
      <c r="A31" s="109" t="s">
        <v>245</v>
      </c>
      <c r="B31" s="124"/>
      <c r="C31" s="390" t="s">
        <v>472</v>
      </c>
      <c r="D31" s="425">
        <v>1072</v>
      </c>
      <c r="E31" s="425">
        <v>8620</v>
      </c>
      <c r="F31" s="425">
        <v>-3302</v>
      </c>
      <c r="G31" s="426">
        <v>-3093</v>
      </c>
      <c r="H31" s="426">
        <v>-3913</v>
      </c>
      <c r="I31" s="426">
        <v>-3250</v>
      </c>
      <c r="J31" s="426">
        <v>-6101</v>
      </c>
      <c r="K31" s="426">
        <v>7634</v>
      </c>
      <c r="L31" s="426">
        <v>-5866</v>
      </c>
      <c r="M31" s="426">
        <v>657</v>
      </c>
      <c r="N31" s="426">
        <v>-1134</v>
      </c>
      <c r="O31" s="160"/>
      <c r="P31" s="123"/>
    </row>
    <row r="32" spans="1:16" s="100" customFormat="1" ht="16.5" customHeight="1">
      <c r="A32" s="106"/>
      <c r="B32" s="124"/>
      <c r="C32" s="391"/>
      <c r="D32" s="427"/>
      <c r="E32" s="428"/>
      <c r="F32" s="429"/>
      <c r="G32" s="430"/>
      <c r="H32" s="430"/>
      <c r="I32" s="430"/>
      <c r="J32" s="430"/>
      <c r="K32" s="430"/>
      <c r="L32" s="430"/>
      <c r="M32" s="429"/>
      <c r="N32" s="430"/>
      <c r="O32" s="160"/>
      <c r="P32" s="123"/>
    </row>
    <row r="33" spans="1:16" s="100" customFormat="1" ht="16.5" customHeight="1">
      <c r="A33" s="109" t="s">
        <v>246</v>
      </c>
      <c r="B33" s="124"/>
      <c r="C33" s="392" t="s">
        <v>473</v>
      </c>
      <c r="D33" s="425">
        <v>0</v>
      </c>
      <c r="E33" s="425">
        <v>0</v>
      </c>
      <c r="F33" s="425">
        <v>0</v>
      </c>
      <c r="G33" s="426">
        <v>0</v>
      </c>
      <c r="H33" s="426">
        <v>0</v>
      </c>
      <c r="I33" s="426">
        <v>0</v>
      </c>
      <c r="J33" s="426">
        <v>0</v>
      </c>
      <c r="K33" s="426">
        <v>0</v>
      </c>
      <c r="L33" s="426">
        <v>0</v>
      </c>
      <c r="M33" s="426">
        <v>0</v>
      </c>
      <c r="N33" s="426">
        <v>0</v>
      </c>
      <c r="O33" s="161"/>
      <c r="P33" s="123"/>
    </row>
    <row r="34" spans="1:16" s="100" customFormat="1" ht="16.5" customHeight="1">
      <c r="A34" s="109" t="s">
        <v>247</v>
      </c>
      <c r="B34" s="124"/>
      <c r="C34" s="390" t="s">
        <v>474</v>
      </c>
      <c r="D34" s="431">
        <v>0</v>
      </c>
      <c r="E34" s="431">
        <v>0</v>
      </c>
      <c r="F34" s="431">
        <v>0</v>
      </c>
      <c r="G34" s="432">
        <v>0</v>
      </c>
      <c r="H34" s="432">
        <v>0</v>
      </c>
      <c r="I34" s="432">
        <v>0</v>
      </c>
      <c r="J34" s="432">
        <v>0</v>
      </c>
      <c r="K34" s="432">
        <v>0</v>
      </c>
      <c r="L34" s="432">
        <v>0</v>
      </c>
      <c r="M34" s="432">
        <v>0</v>
      </c>
      <c r="N34" s="432">
        <v>0</v>
      </c>
      <c r="O34" s="160"/>
      <c r="P34" s="123"/>
    </row>
    <row r="35" spans="1:16" s="100" customFormat="1" ht="16.5" customHeight="1">
      <c r="A35" s="109"/>
      <c r="B35" s="124"/>
      <c r="C35" s="391" t="s">
        <v>475</v>
      </c>
      <c r="D35" s="431">
        <v>0</v>
      </c>
      <c r="E35" s="431">
        <v>0</v>
      </c>
      <c r="F35" s="431">
        <v>0</v>
      </c>
      <c r="G35" s="432">
        <v>0</v>
      </c>
      <c r="H35" s="432">
        <v>0</v>
      </c>
      <c r="I35" s="432">
        <v>0</v>
      </c>
      <c r="J35" s="432">
        <v>0</v>
      </c>
      <c r="K35" s="432">
        <v>0</v>
      </c>
      <c r="L35" s="432">
        <v>0</v>
      </c>
      <c r="M35" s="432">
        <v>0</v>
      </c>
      <c r="N35" s="432">
        <v>0</v>
      </c>
      <c r="O35" s="160"/>
      <c r="P35" s="123"/>
    </row>
    <row r="36" spans="1:16" s="100" customFormat="1" ht="16.5" customHeight="1">
      <c r="A36" s="109" t="s">
        <v>248</v>
      </c>
      <c r="B36" s="124"/>
      <c r="C36" s="393" t="s">
        <v>476</v>
      </c>
      <c r="D36" s="426">
        <v>0</v>
      </c>
      <c r="E36" s="426">
        <v>0</v>
      </c>
      <c r="F36" s="426">
        <v>0</v>
      </c>
      <c r="G36" s="426">
        <v>0</v>
      </c>
      <c r="H36" s="426">
        <v>0</v>
      </c>
      <c r="I36" s="426">
        <v>0</v>
      </c>
      <c r="J36" s="426">
        <v>0</v>
      </c>
      <c r="K36" s="426">
        <v>0</v>
      </c>
      <c r="L36" s="426">
        <v>0</v>
      </c>
      <c r="M36" s="426">
        <v>0</v>
      </c>
      <c r="N36" s="426">
        <v>0</v>
      </c>
      <c r="O36" s="160"/>
      <c r="P36" s="123"/>
    </row>
    <row r="37" spans="1:16" s="100" customFormat="1" ht="16.5" customHeight="1">
      <c r="A37" s="106"/>
      <c r="B37" s="124"/>
      <c r="C37" s="394"/>
      <c r="D37" s="427"/>
      <c r="E37" s="428"/>
      <c r="F37" s="428"/>
      <c r="G37" s="433"/>
      <c r="H37" s="433"/>
      <c r="I37" s="433"/>
      <c r="J37" s="433"/>
      <c r="K37" s="433"/>
      <c r="L37" s="433"/>
      <c r="M37" s="428"/>
      <c r="N37" s="430"/>
      <c r="O37" s="160"/>
      <c r="P37" s="123"/>
    </row>
    <row r="38" spans="1:16" s="100" customFormat="1" ht="16.5" customHeight="1">
      <c r="A38" s="109" t="s">
        <v>249</v>
      </c>
      <c r="B38" s="124"/>
      <c r="C38" s="390" t="s">
        <v>477</v>
      </c>
      <c r="D38" s="425">
        <v>0</v>
      </c>
      <c r="E38" s="425">
        <v>0</v>
      </c>
      <c r="F38" s="425">
        <v>0</v>
      </c>
      <c r="G38" s="426">
        <v>0</v>
      </c>
      <c r="H38" s="426">
        <v>0</v>
      </c>
      <c r="I38" s="426">
        <v>0</v>
      </c>
      <c r="J38" s="426">
        <v>0</v>
      </c>
      <c r="K38" s="426">
        <v>0</v>
      </c>
      <c r="L38" s="426">
        <v>0</v>
      </c>
      <c r="M38" s="426">
        <v>0</v>
      </c>
      <c r="N38" s="426">
        <v>0</v>
      </c>
      <c r="O38" s="160"/>
      <c r="P38" s="123"/>
    </row>
    <row r="39" spans="1:16" s="100" customFormat="1" ht="16.5" customHeight="1">
      <c r="A39" s="109" t="s">
        <v>250</v>
      </c>
      <c r="B39" s="124"/>
      <c r="C39" s="390" t="s">
        <v>478</v>
      </c>
      <c r="D39" s="425">
        <v>0</v>
      </c>
      <c r="E39" s="425">
        <v>0</v>
      </c>
      <c r="F39" s="425">
        <v>0</v>
      </c>
      <c r="G39" s="426">
        <v>0</v>
      </c>
      <c r="H39" s="426">
        <v>0</v>
      </c>
      <c r="I39" s="426">
        <v>0</v>
      </c>
      <c r="J39" s="426">
        <v>0</v>
      </c>
      <c r="K39" s="426">
        <v>0</v>
      </c>
      <c r="L39" s="426">
        <v>0</v>
      </c>
      <c r="M39" s="426">
        <v>0</v>
      </c>
      <c r="N39" s="426">
        <v>0</v>
      </c>
      <c r="O39" s="160"/>
      <c r="P39" s="123"/>
    </row>
    <row r="40" spans="1:16" s="100" customFormat="1" ht="16.5" customHeight="1">
      <c r="A40" s="109" t="s">
        <v>251</v>
      </c>
      <c r="B40" s="124"/>
      <c r="C40" s="390" t="s">
        <v>479</v>
      </c>
      <c r="D40" s="431">
        <v>0</v>
      </c>
      <c r="E40" s="431">
        <v>0</v>
      </c>
      <c r="F40" s="431">
        <v>0</v>
      </c>
      <c r="G40" s="432">
        <v>0</v>
      </c>
      <c r="H40" s="432">
        <v>0</v>
      </c>
      <c r="I40" s="432">
        <v>0</v>
      </c>
      <c r="J40" s="432">
        <v>0</v>
      </c>
      <c r="K40" s="432">
        <v>0</v>
      </c>
      <c r="L40" s="432">
        <v>0</v>
      </c>
      <c r="M40" s="432">
        <v>0</v>
      </c>
      <c r="N40" s="432">
        <v>0</v>
      </c>
      <c r="O40" s="160"/>
      <c r="P40" s="123"/>
    </row>
    <row r="41" spans="1:16" s="100" customFormat="1" ht="16.5" customHeight="1">
      <c r="A41" s="106"/>
      <c r="B41" s="124"/>
      <c r="C41" s="395"/>
      <c r="D41" s="434"/>
      <c r="E41" s="429"/>
      <c r="F41" s="429"/>
      <c r="G41" s="430"/>
      <c r="H41" s="430"/>
      <c r="I41" s="430"/>
      <c r="J41" s="430"/>
      <c r="K41" s="430"/>
      <c r="L41" s="430"/>
      <c r="M41" s="429"/>
      <c r="N41" s="430"/>
      <c r="O41" s="160"/>
      <c r="P41" s="123"/>
    </row>
    <row r="42" spans="1:16" s="100" customFormat="1" ht="16.5" customHeight="1">
      <c r="A42" s="109" t="s">
        <v>252</v>
      </c>
      <c r="B42" s="124"/>
      <c r="C42" s="396" t="s">
        <v>396</v>
      </c>
      <c r="D42" s="425">
        <f>+D43</f>
        <v>27037</v>
      </c>
      <c r="E42" s="425">
        <f aca="true" t="shared" si="2" ref="E42:N42">+E43</f>
        <v>-31794</v>
      </c>
      <c r="F42" s="425">
        <f t="shared" si="2"/>
        <v>-14646</v>
      </c>
      <c r="G42" s="426">
        <f t="shared" si="2"/>
        <v>-78</v>
      </c>
      <c r="H42" s="426">
        <f t="shared" si="2"/>
        <v>35844</v>
      </c>
      <c r="I42" s="426">
        <f t="shared" si="2"/>
        <v>6976.997000000076</v>
      </c>
      <c r="J42" s="426">
        <f t="shared" si="2"/>
        <v>5811.000000000029</v>
      </c>
      <c r="K42" s="426">
        <f t="shared" si="2"/>
        <v>-15410</v>
      </c>
      <c r="L42" s="426">
        <f t="shared" si="2"/>
        <v>-12</v>
      </c>
      <c r="M42" s="426">
        <f t="shared" si="2"/>
        <v>-41292</v>
      </c>
      <c r="N42" s="426">
        <f t="shared" si="2"/>
        <v>-16457</v>
      </c>
      <c r="O42" s="160"/>
      <c r="P42" s="123"/>
    </row>
    <row r="43" spans="1:16" s="100" customFormat="1" ht="16.5" customHeight="1">
      <c r="A43" s="109" t="s">
        <v>253</v>
      </c>
      <c r="B43" s="124"/>
      <c r="C43" s="397" t="s">
        <v>480</v>
      </c>
      <c r="D43" s="425">
        <f aca="true" t="shared" si="3" ref="D43:M43">D46-(D10+D12+D30+D31+D33+D34+D36+D38)</f>
        <v>27037</v>
      </c>
      <c r="E43" s="425">
        <f>E46-(E10+E12+E30+E31+E33+E34+E36+E38)</f>
        <v>-31794</v>
      </c>
      <c r="F43" s="425">
        <f t="shared" si="3"/>
        <v>-14646</v>
      </c>
      <c r="G43" s="426">
        <f t="shared" si="3"/>
        <v>-78</v>
      </c>
      <c r="H43" s="426">
        <f t="shared" si="3"/>
        <v>35844</v>
      </c>
      <c r="I43" s="426">
        <f t="shared" si="3"/>
        <v>6976.997000000076</v>
      </c>
      <c r="J43" s="426">
        <f t="shared" si="3"/>
        <v>5811.000000000029</v>
      </c>
      <c r="K43" s="426">
        <f t="shared" si="3"/>
        <v>-15410</v>
      </c>
      <c r="L43" s="426">
        <f t="shared" si="3"/>
        <v>-12</v>
      </c>
      <c r="M43" s="426">
        <f t="shared" si="3"/>
        <v>-41292</v>
      </c>
      <c r="N43" s="426">
        <f>N46-(N10+N12+N30+N31+N33+N34+N36+N38)</f>
        <v>-16457</v>
      </c>
      <c r="O43" s="160"/>
      <c r="P43" s="123"/>
    </row>
    <row r="44" spans="1:16" s="100" customFormat="1" ht="16.5" customHeight="1">
      <c r="A44" s="109" t="s">
        <v>254</v>
      </c>
      <c r="B44" s="124"/>
      <c r="C44" s="390" t="s">
        <v>481</v>
      </c>
      <c r="D44" s="425">
        <v>0</v>
      </c>
      <c r="E44" s="425">
        <v>0</v>
      </c>
      <c r="F44" s="425">
        <v>0</v>
      </c>
      <c r="G44" s="426">
        <v>0</v>
      </c>
      <c r="H44" s="426">
        <v>0</v>
      </c>
      <c r="I44" s="426">
        <v>0</v>
      </c>
      <c r="J44" s="426">
        <v>0</v>
      </c>
      <c r="K44" s="426">
        <v>0</v>
      </c>
      <c r="L44" s="426">
        <v>0</v>
      </c>
      <c r="M44" s="426">
        <v>0</v>
      </c>
      <c r="N44" s="426">
        <v>0</v>
      </c>
      <c r="O44" s="160"/>
      <c r="P44" s="123"/>
    </row>
    <row r="45" spans="1:16" s="100" customFormat="1" ht="13.5" customHeight="1" thickBot="1">
      <c r="A45" s="119"/>
      <c r="B45" s="124"/>
      <c r="C45" s="310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164"/>
      <c r="P45" s="123"/>
    </row>
    <row r="46" spans="1:16" s="100" customFormat="1" ht="19.5" customHeight="1" thickBot="1" thickTop="1">
      <c r="A46" s="125" t="s">
        <v>255</v>
      </c>
      <c r="B46" s="124"/>
      <c r="C46" s="313" t="s">
        <v>416</v>
      </c>
      <c r="D46" s="233">
        <v>44000</v>
      </c>
      <c r="E46" s="233">
        <v>-51970</v>
      </c>
      <c r="F46" s="233">
        <v>12125</v>
      </c>
      <c r="G46" s="237">
        <v>37075</v>
      </c>
      <c r="H46" s="237">
        <v>-41827</v>
      </c>
      <c r="I46" s="237">
        <v>38910</v>
      </c>
      <c r="J46" s="237">
        <v>-55746</v>
      </c>
      <c r="K46" s="237">
        <v>71486</v>
      </c>
      <c r="L46" s="237">
        <v>251008</v>
      </c>
      <c r="M46" s="237">
        <v>57709</v>
      </c>
      <c r="N46" s="237">
        <v>39282</v>
      </c>
      <c r="O46" s="163"/>
      <c r="P46" s="123"/>
    </row>
    <row r="47" spans="1:16" ht="9" customHeight="1" thickBot="1" thickTop="1">
      <c r="A47" s="119"/>
      <c r="B47" s="75"/>
      <c r="C47" s="311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166"/>
      <c r="P47" s="42"/>
    </row>
    <row r="48" spans="1:16" ht="9" customHeight="1" thickBot="1" thickTop="1">
      <c r="A48" s="119"/>
      <c r="B48" s="75"/>
      <c r="C48" s="314"/>
      <c r="D48" s="440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167"/>
      <c r="P48" s="42"/>
    </row>
    <row r="49" spans="1:16" ht="17.25" thickBot="1" thickTop="1">
      <c r="A49" s="125" t="s">
        <v>256</v>
      </c>
      <c r="B49" s="75"/>
      <c r="C49" s="296" t="s">
        <v>417</v>
      </c>
      <c r="D49" s="233">
        <v>109558</v>
      </c>
      <c r="E49" s="233">
        <v>57110</v>
      </c>
      <c r="F49" s="233">
        <v>67215</v>
      </c>
      <c r="G49" s="237">
        <v>112830</v>
      </c>
      <c r="H49" s="237">
        <v>78503</v>
      </c>
      <c r="I49" s="237">
        <v>117413</v>
      </c>
      <c r="J49" s="237">
        <v>61667</v>
      </c>
      <c r="K49" s="237">
        <v>133153</v>
      </c>
      <c r="L49" s="237">
        <v>379583</v>
      </c>
      <c r="M49" s="237">
        <v>436192</v>
      </c>
      <c r="N49" s="237">
        <v>477318</v>
      </c>
      <c r="O49" s="159"/>
      <c r="P49" s="42"/>
    </row>
    <row r="50" spans="1:16" ht="17.25" thickTop="1">
      <c r="A50" s="109" t="s">
        <v>257</v>
      </c>
      <c r="B50" s="75"/>
      <c r="C50" s="386" t="s">
        <v>485</v>
      </c>
      <c r="D50" s="426">
        <v>123100</v>
      </c>
      <c r="E50" s="426">
        <v>71130</v>
      </c>
      <c r="F50" s="426">
        <v>83255</v>
      </c>
      <c r="G50" s="426">
        <v>120330</v>
      </c>
      <c r="H50" s="426">
        <v>78503</v>
      </c>
      <c r="I50" s="426">
        <v>117413</v>
      </c>
      <c r="J50" s="426">
        <v>61667</v>
      </c>
      <c r="K50" s="426">
        <v>133153</v>
      </c>
      <c r="L50" s="426">
        <v>384161</v>
      </c>
      <c r="M50" s="426">
        <v>441870</v>
      </c>
      <c r="N50" s="426">
        <v>481152</v>
      </c>
      <c r="O50" s="157"/>
      <c r="P50" s="42"/>
    </row>
    <row r="51" spans="1:16" ht="15">
      <c r="A51" s="109" t="s">
        <v>258</v>
      </c>
      <c r="B51" s="75"/>
      <c r="C51" s="420" t="s">
        <v>486</v>
      </c>
      <c r="D51" s="426">
        <v>13542</v>
      </c>
      <c r="E51" s="426">
        <v>14020</v>
      </c>
      <c r="F51" s="426">
        <v>16040</v>
      </c>
      <c r="G51" s="426">
        <v>7500</v>
      </c>
      <c r="H51" s="426">
        <v>0</v>
      </c>
      <c r="I51" s="426">
        <v>0</v>
      </c>
      <c r="J51" s="426">
        <v>0</v>
      </c>
      <c r="K51" s="426">
        <v>0</v>
      </c>
      <c r="L51" s="426">
        <v>4578</v>
      </c>
      <c r="M51" s="426">
        <v>5678</v>
      </c>
      <c r="N51" s="426">
        <v>3834</v>
      </c>
      <c r="O51" s="168"/>
      <c r="P51" s="42"/>
    </row>
    <row r="52" spans="1:16" ht="9.75" customHeight="1" thickBot="1">
      <c r="A52" s="119"/>
      <c r="B52" s="75"/>
      <c r="C52" s="315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126"/>
      <c r="P52" s="42"/>
    </row>
    <row r="53" spans="1:18" ht="20.25" thickBot="1" thickTop="1">
      <c r="A53" s="119"/>
      <c r="B53" s="75"/>
      <c r="C53" s="398" t="s">
        <v>482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8"/>
      <c r="P53" s="42"/>
      <c r="R53" s="26"/>
    </row>
    <row r="54" spans="1:18" ht="8.25" customHeight="1" thickTop="1">
      <c r="A54" s="119"/>
      <c r="B54" s="75"/>
      <c r="C54" s="312"/>
      <c r="D54" s="129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42"/>
      <c r="R54" s="26"/>
    </row>
    <row r="55" spans="1:18" ht="15.75">
      <c r="A55" s="119"/>
      <c r="B55" s="75"/>
      <c r="C55" s="375" t="s">
        <v>455</v>
      </c>
      <c r="D55"/>
      <c r="E55" s="39"/>
      <c r="F55" s="39"/>
      <c r="G55" s="26"/>
      <c r="H55" s="26" t="s">
        <v>456</v>
      </c>
      <c r="I55" s="26"/>
      <c r="J55" s="26"/>
      <c r="K55" s="26"/>
      <c r="L55" s="26"/>
      <c r="M55" s="26"/>
      <c r="N55" s="26"/>
      <c r="O55" s="39"/>
      <c r="P55" s="42"/>
      <c r="R55" s="26"/>
    </row>
    <row r="56" spans="1:18" ht="15.75">
      <c r="A56" s="119"/>
      <c r="B56" s="75"/>
      <c r="C56" s="64" t="s">
        <v>460</v>
      </c>
      <c r="D56"/>
      <c r="E56" s="39"/>
      <c r="F56" s="39"/>
      <c r="G56"/>
      <c r="H56" s="186" t="s">
        <v>458</v>
      </c>
      <c r="I56" s="26"/>
      <c r="J56" s="26"/>
      <c r="K56" s="26"/>
      <c r="L56" s="26"/>
      <c r="M56" s="26"/>
      <c r="N56" s="26"/>
      <c r="O56" s="39"/>
      <c r="P56" s="42"/>
      <c r="R56" s="26"/>
    </row>
    <row r="57" spans="1:18" ht="15.75">
      <c r="A57" s="119"/>
      <c r="B57" s="75"/>
      <c r="C57" s="64" t="s">
        <v>459</v>
      </c>
      <c r="D57"/>
      <c r="E57" s="39"/>
      <c r="F57" s="39"/>
      <c r="G57"/>
      <c r="H57" s="39"/>
      <c r="I57" s="186"/>
      <c r="J57" s="186"/>
      <c r="K57" s="186"/>
      <c r="L57" s="186"/>
      <c r="M57" s="186"/>
      <c r="N57" s="186"/>
      <c r="O57" s="187"/>
      <c r="P57" s="42"/>
      <c r="R57" s="26"/>
    </row>
    <row r="58" spans="1:18" ht="9.75" customHeight="1" thickBot="1">
      <c r="A58" s="131"/>
      <c r="B58" s="132"/>
      <c r="C58" s="133"/>
      <c r="D58" s="188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54"/>
      <c r="R58" s="26"/>
    </row>
    <row r="59" spans="1:17" ht="16.5" thickTop="1">
      <c r="A59" s="51"/>
      <c r="B59" s="134"/>
      <c r="C59" s="64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26"/>
      <c r="P59" s="26"/>
      <c r="Q59" s="26"/>
    </row>
    <row r="60" spans="4:14" ht="15"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</row>
    <row r="61" spans="2:17" ht="15">
      <c r="B61" s="378"/>
      <c r="C61" s="114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57"/>
      <c r="P61" s="57"/>
      <c r="Q61" s="57"/>
    </row>
    <row r="62" spans="2:17" ht="15.75">
      <c r="B62" s="57"/>
      <c r="C62" s="13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57"/>
      <c r="O62" s="57"/>
      <c r="P62" s="57"/>
      <c r="Q62" s="57"/>
    </row>
    <row r="63" spans="2:17" ht="15.75">
      <c r="B63" s="57"/>
      <c r="C63" s="13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57"/>
      <c r="O63" s="57"/>
      <c r="P63" s="57"/>
      <c r="Q63" s="57"/>
    </row>
    <row r="64" spans="2:17" ht="15.75">
      <c r="B64" s="57"/>
      <c r="C64" s="13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57"/>
      <c r="O64" s="57"/>
      <c r="P64" s="57"/>
      <c r="Q64" s="57"/>
    </row>
    <row r="65" spans="2:17" ht="15.75">
      <c r="B65" s="57"/>
      <c r="C65" s="13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57"/>
      <c r="O65" s="57"/>
      <c r="P65" s="57"/>
      <c r="Q65" s="57"/>
    </row>
    <row r="66" spans="2:17" ht="15.75">
      <c r="B66" s="57"/>
      <c r="C66" s="13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57"/>
      <c r="O66" s="57"/>
      <c r="P66" s="57"/>
      <c r="Q66" s="57"/>
    </row>
    <row r="67" spans="2:17" ht="15.75">
      <c r="B67" s="57"/>
      <c r="C67" s="13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57"/>
      <c r="O67" s="57"/>
      <c r="P67" s="57"/>
      <c r="Q67" s="57"/>
    </row>
    <row r="68" spans="2:17" ht="15.75">
      <c r="B68" s="57"/>
      <c r="C68" s="135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57"/>
      <c r="O68" s="57"/>
      <c r="P68" s="57"/>
      <c r="Q68" s="57"/>
    </row>
    <row r="69" spans="2:17" ht="15.75">
      <c r="B69" s="57"/>
      <c r="C69" s="13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57"/>
      <c r="O69" s="57"/>
      <c r="P69" s="57"/>
      <c r="Q69" s="57"/>
    </row>
    <row r="70" spans="2:17" ht="15.75">
      <c r="B70" s="380"/>
      <c r="C70" s="136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57"/>
      <c r="O70" s="57"/>
      <c r="P70" s="57"/>
      <c r="Q70" s="57"/>
    </row>
    <row r="71" spans="2:17" ht="15.75">
      <c r="B71" s="57"/>
      <c r="C71" s="13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57"/>
      <c r="O71" s="57"/>
      <c r="P71" s="57"/>
      <c r="Q71" s="57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P43"/>
  <sheetViews>
    <sheetView showGridLines="0" defaultGridColor="0" zoomScale="75" zoomScaleNormal="75" colorId="22" workbookViewId="0" topLeftCell="B1">
      <selection activeCell="C1" sqref="C1"/>
    </sheetView>
  </sheetViews>
  <sheetFormatPr defaultColWidth="9.77734375" defaultRowHeight="15"/>
  <cols>
    <col min="1" max="1" width="18.88671875" style="39" hidden="1" customWidth="1"/>
    <col min="2" max="2" width="9.77734375" style="25" customWidth="1"/>
    <col min="3" max="3" width="40.77734375" style="25" customWidth="1"/>
    <col min="4" max="4" width="19.99609375" style="25" customWidth="1"/>
    <col min="5" max="16384" width="9.77734375" style="25" customWidth="1"/>
  </cols>
  <sheetData>
    <row r="1" ht="7.5" customHeight="1"/>
    <row r="2" spans="2:4" ht="18">
      <c r="B2" s="316" t="s">
        <v>418</v>
      </c>
      <c r="D2" s="104"/>
    </row>
    <row r="3" ht="15.75" thickBot="1"/>
    <row r="4" spans="1:16" ht="16.5" thickTop="1">
      <c r="A4" s="105"/>
      <c r="B4" s="70"/>
      <c r="C4" s="72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</row>
    <row r="5" spans="1:16" ht="18.75">
      <c r="A5" s="106"/>
      <c r="B5" s="317"/>
      <c r="C5" s="252" t="s">
        <v>284</v>
      </c>
      <c r="D5" s="57"/>
      <c r="E5" s="284" t="s">
        <v>307</v>
      </c>
      <c r="F5" s="282"/>
      <c r="G5" s="283"/>
      <c r="H5" s="284"/>
      <c r="I5" s="282"/>
      <c r="J5" s="285"/>
      <c r="K5" s="282"/>
      <c r="L5" s="282"/>
      <c r="M5" s="282"/>
      <c r="N5" s="78"/>
      <c r="O5" s="78"/>
      <c r="P5" s="79"/>
    </row>
    <row r="6" spans="1:16" ht="15.75">
      <c r="A6" s="106"/>
      <c r="B6" s="317"/>
      <c r="C6" s="252" t="s">
        <v>285</v>
      </c>
      <c r="D6" s="49"/>
      <c r="E6" s="286">
        <v>1995</v>
      </c>
      <c r="F6" s="286">
        <v>1996</v>
      </c>
      <c r="G6" s="286">
        <v>1997</v>
      </c>
      <c r="H6" s="286">
        <v>1998</v>
      </c>
      <c r="I6" s="286">
        <v>1999</v>
      </c>
      <c r="J6" s="286">
        <v>2000</v>
      </c>
      <c r="K6" s="286">
        <v>2001</v>
      </c>
      <c r="L6" s="286">
        <v>2002</v>
      </c>
      <c r="M6" s="286">
        <v>2003</v>
      </c>
      <c r="N6" s="34">
        <v>2004</v>
      </c>
      <c r="O6" s="34">
        <v>2005</v>
      </c>
      <c r="P6" s="79"/>
    </row>
    <row r="7" spans="1:16" ht="15.75">
      <c r="A7" s="106"/>
      <c r="B7" s="317"/>
      <c r="C7" s="365" t="str">
        <f>Fedőlap!E13</f>
        <v>Ország: Magyarország</v>
      </c>
      <c r="D7" s="107"/>
      <c r="E7" s="287" t="s">
        <v>308</v>
      </c>
      <c r="F7" s="287" t="s">
        <v>308</v>
      </c>
      <c r="G7" s="287" t="s">
        <v>308</v>
      </c>
      <c r="H7" s="287" t="s">
        <v>308</v>
      </c>
      <c r="I7" s="287" t="s">
        <v>308</v>
      </c>
      <c r="J7" s="287" t="s">
        <v>308</v>
      </c>
      <c r="K7" s="287" t="s">
        <v>308</v>
      </c>
      <c r="L7" s="287" t="s">
        <v>308</v>
      </c>
      <c r="M7" s="287" t="s">
        <v>308</v>
      </c>
      <c r="N7" s="287" t="s">
        <v>308</v>
      </c>
      <c r="O7" s="287" t="s">
        <v>308</v>
      </c>
      <c r="P7" s="79"/>
    </row>
    <row r="8" spans="1:16" ht="16.5" thickBot="1">
      <c r="A8" s="106"/>
      <c r="B8" s="318" t="s">
        <v>419</v>
      </c>
      <c r="C8" s="319"/>
      <c r="D8" s="86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79"/>
    </row>
    <row r="9" spans="1:16" ht="15.75">
      <c r="A9" s="106"/>
      <c r="B9" s="318" t="s">
        <v>420</v>
      </c>
      <c r="C9" s="320"/>
      <c r="D9" s="84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79"/>
    </row>
    <row r="10" spans="1:16" ht="15.75">
      <c r="A10" s="109" t="s">
        <v>259</v>
      </c>
      <c r="B10" s="321">
        <v>2</v>
      </c>
      <c r="C10" s="322" t="s">
        <v>421</v>
      </c>
      <c r="D10" s="110"/>
      <c r="E10" s="211">
        <v>28895</v>
      </c>
      <c r="F10" s="211">
        <v>20267</v>
      </c>
      <c r="G10" s="211">
        <v>34884</v>
      </c>
      <c r="H10" s="211">
        <v>52258</v>
      </c>
      <c r="I10" s="211">
        <v>60860</v>
      </c>
      <c r="J10" s="211">
        <v>69659</v>
      </c>
      <c r="K10" s="211">
        <v>123082</v>
      </c>
      <c r="L10" s="211">
        <v>131542</v>
      </c>
      <c r="M10" s="211">
        <v>178802</v>
      </c>
      <c r="N10" s="211">
        <v>205480</v>
      </c>
      <c r="O10" s="211">
        <v>228250</v>
      </c>
      <c r="P10" s="79"/>
    </row>
    <row r="11" spans="1:16" ht="16.5" thickBot="1">
      <c r="A11" s="109"/>
      <c r="B11" s="321"/>
      <c r="C11" s="32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79"/>
    </row>
    <row r="12" spans="1:16" ht="15.75">
      <c r="A12" s="109"/>
      <c r="B12" s="321"/>
      <c r="C12" s="324"/>
      <c r="D12" s="82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79"/>
    </row>
    <row r="13" spans="1:16" ht="15.75">
      <c r="A13" s="106"/>
      <c r="B13" s="321">
        <v>3</v>
      </c>
      <c r="C13" s="322" t="s">
        <v>422</v>
      </c>
      <c r="D13" s="110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79"/>
    </row>
    <row r="14" spans="1:16" ht="15">
      <c r="A14" s="106"/>
      <c r="B14" s="321"/>
      <c r="C14" s="325"/>
      <c r="P14" s="79"/>
    </row>
    <row r="15" spans="1:16" ht="15">
      <c r="A15" s="106"/>
      <c r="B15" s="321"/>
      <c r="C15" s="325"/>
      <c r="P15" s="79"/>
    </row>
    <row r="16" spans="1:16" ht="15.75">
      <c r="A16" s="109" t="s">
        <v>260</v>
      </c>
      <c r="B16" s="321"/>
      <c r="C16" s="326" t="s">
        <v>423</v>
      </c>
      <c r="D16" s="50"/>
      <c r="E16" s="23" t="s">
        <v>435</v>
      </c>
      <c r="F16" s="23" t="s">
        <v>435</v>
      </c>
      <c r="G16" s="23" t="s">
        <v>435</v>
      </c>
      <c r="H16" s="23" t="s">
        <v>435</v>
      </c>
      <c r="I16" s="23" t="s">
        <v>435</v>
      </c>
      <c r="J16" s="23" t="s">
        <v>435</v>
      </c>
      <c r="K16" s="23" t="s">
        <v>435</v>
      </c>
      <c r="L16" s="23" t="s">
        <v>435</v>
      </c>
      <c r="M16" s="23" t="s">
        <v>435</v>
      </c>
      <c r="N16" s="23" t="s">
        <v>435</v>
      </c>
      <c r="O16" s="23" t="s">
        <v>435</v>
      </c>
      <c r="P16" s="79"/>
    </row>
    <row r="17" spans="1:16" ht="15">
      <c r="A17" s="106"/>
      <c r="B17" s="321"/>
      <c r="C17" s="325"/>
      <c r="P17" s="79"/>
    </row>
    <row r="18" spans="1:16" ht="15.75">
      <c r="A18" s="106"/>
      <c r="B18" s="321"/>
      <c r="C18" s="326" t="s">
        <v>424</v>
      </c>
      <c r="D18" s="50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79"/>
    </row>
    <row r="19" spans="1:16" ht="15.75">
      <c r="A19" s="106"/>
      <c r="B19" s="321"/>
      <c r="C19" s="326"/>
      <c r="D19" s="50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79"/>
    </row>
    <row r="20" spans="1:16" ht="15.75">
      <c r="A20" s="106"/>
      <c r="B20" s="321"/>
      <c r="C20" s="326"/>
      <c r="D20" s="50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79"/>
    </row>
    <row r="21" spans="1:16" ht="15.75">
      <c r="A21" s="106"/>
      <c r="B21" s="321"/>
      <c r="C21" s="326"/>
      <c r="D21" s="50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79"/>
    </row>
    <row r="22" spans="1:16" ht="15.75">
      <c r="A22" s="106"/>
      <c r="B22" s="321"/>
      <c r="C22" s="323"/>
      <c r="D22" s="2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79"/>
    </row>
    <row r="23" spans="1:16" ht="15.75">
      <c r="A23" s="106"/>
      <c r="B23" s="321"/>
      <c r="C23" s="323"/>
      <c r="D23" s="2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79"/>
    </row>
    <row r="24" spans="1:16" ht="15.75">
      <c r="A24" s="106"/>
      <c r="B24" s="321"/>
      <c r="C24" s="323"/>
      <c r="D24" s="2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79"/>
    </row>
    <row r="25" spans="1:16" ht="16.5" thickBot="1">
      <c r="A25" s="106"/>
      <c r="B25" s="321"/>
      <c r="C25" s="325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79"/>
    </row>
    <row r="26" spans="1:16" ht="9.75" customHeight="1">
      <c r="A26" s="106"/>
      <c r="B26" s="321"/>
      <c r="C26" s="324"/>
      <c r="D26" s="82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79"/>
    </row>
    <row r="27" spans="1:16" ht="15.75">
      <c r="A27" s="106"/>
      <c r="B27" s="321">
        <v>4</v>
      </c>
      <c r="C27" s="322" t="s">
        <v>425</v>
      </c>
      <c r="D27" s="110"/>
      <c r="P27" s="79"/>
    </row>
    <row r="28" spans="1:16" ht="15.75">
      <c r="A28" s="106"/>
      <c r="B28" s="327"/>
      <c r="C28" s="322" t="s">
        <v>426</v>
      </c>
      <c r="D28" s="110"/>
      <c r="P28" s="79"/>
    </row>
    <row r="29" spans="1:16" ht="15.75">
      <c r="A29" s="106"/>
      <c r="B29" s="328"/>
      <c r="C29" s="323" t="s">
        <v>427</v>
      </c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79"/>
    </row>
    <row r="30" spans="1:16" ht="15">
      <c r="A30" s="106"/>
      <c r="B30" s="328"/>
      <c r="C30" s="325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79"/>
    </row>
    <row r="31" spans="1:16" ht="15">
      <c r="A31" s="106"/>
      <c r="B31" s="328"/>
      <c r="C31" s="325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79"/>
    </row>
    <row r="32" spans="1:16" ht="15">
      <c r="A32" s="106"/>
      <c r="B32" s="328"/>
      <c r="C32" s="325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79"/>
    </row>
    <row r="33" spans="1:16" ht="15.75">
      <c r="A33" s="106"/>
      <c r="B33" s="328"/>
      <c r="C33" s="323" t="s">
        <v>428</v>
      </c>
      <c r="D33" s="2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79"/>
    </row>
    <row r="34" spans="1:16" ht="15">
      <c r="A34" s="106"/>
      <c r="B34" s="327"/>
      <c r="C34" s="325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79"/>
    </row>
    <row r="35" spans="1:16" ht="15.75">
      <c r="A35" s="106"/>
      <c r="B35" s="327"/>
      <c r="C35" s="322"/>
      <c r="D35" s="110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79"/>
    </row>
    <row r="36" spans="1:16" ht="15.75" thickBot="1">
      <c r="A36" s="106"/>
      <c r="B36" s="328"/>
      <c r="C36" s="329"/>
      <c r="D36" s="111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79"/>
    </row>
    <row r="37" spans="1:16" ht="15.75">
      <c r="A37" s="106"/>
      <c r="B37" s="327"/>
      <c r="C37" s="323"/>
      <c r="D37" s="26"/>
      <c r="P37" s="79"/>
    </row>
    <row r="38" spans="1:16" ht="18.75">
      <c r="A38" s="109" t="s">
        <v>261</v>
      </c>
      <c r="B38" s="321">
        <v>10</v>
      </c>
      <c r="C38" s="322" t="s">
        <v>0</v>
      </c>
      <c r="D38" s="26"/>
      <c r="E38" s="442">
        <v>5568568</v>
      </c>
      <c r="F38" s="442">
        <v>6847091</v>
      </c>
      <c r="G38" s="442">
        <v>8356210</v>
      </c>
      <c r="H38" s="442">
        <v>9900512</v>
      </c>
      <c r="I38" s="442">
        <v>11021141</v>
      </c>
      <c r="J38" s="442">
        <v>12734840</v>
      </c>
      <c r="K38" s="442">
        <v>14561106</v>
      </c>
      <c r="L38" s="442">
        <v>16348384</v>
      </c>
      <c r="M38" s="442">
        <v>17961939</v>
      </c>
      <c r="N38" s="442">
        <v>19735451</v>
      </c>
      <c r="O38" s="442">
        <v>20789478</v>
      </c>
      <c r="P38" s="79"/>
    </row>
    <row r="39" spans="1:16" ht="15">
      <c r="A39" s="106"/>
      <c r="B39" s="330" t="s">
        <v>17</v>
      </c>
      <c r="C39" s="325"/>
      <c r="P39" s="79"/>
    </row>
    <row r="40" spans="1:16" ht="15">
      <c r="A40" s="106"/>
      <c r="B40" s="330"/>
      <c r="C40" s="265" t="s">
        <v>304</v>
      </c>
      <c r="P40" s="79"/>
    </row>
    <row r="41" spans="1:16" ht="15.75">
      <c r="A41" s="106"/>
      <c r="B41" s="327"/>
      <c r="C41" s="331" t="s">
        <v>1</v>
      </c>
      <c r="D41" s="26"/>
      <c r="P41" s="79"/>
    </row>
    <row r="42" spans="1:16" ht="16.5" thickBot="1">
      <c r="A42" s="112"/>
      <c r="B42" s="113"/>
      <c r="C42" s="96"/>
      <c r="D42" s="96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8"/>
    </row>
    <row r="43" spans="2:4" ht="16.5" thickTop="1">
      <c r="B43" s="26"/>
      <c r="C43" s="26"/>
      <c r="D43" s="26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P445"/>
  <sheetViews>
    <sheetView showGridLines="0" defaultGridColor="0" zoomScale="80" zoomScaleNormal="80" colorId="22" workbookViewId="0" topLeftCell="B1">
      <selection activeCell="C1" sqref="C1"/>
    </sheetView>
  </sheetViews>
  <sheetFormatPr defaultColWidth="9.77734375" defaultRowHeight="15"/>
  <cols>
    <col min="1" max="1" width="16.3359375" style="39" hidden="1" customWidth="1"/>
    <col min="2" max="2" width="9.77734375" style="25" customWidth="1"/>
    <col min="3" max="3" width="51.4453125" style="61" customWidth="1"/>
    <col min="4" max="4" width="12.10546875" style="25" bestFit="1" customWidth="1"/>
    <col min="5" max="16384" width="9.77734375" style="25" customWidth="1"/>
  </cols>
  <sheetData>
    <row r="1" spans="3:15" ht="18" customHeight="1">
      <c r="C1" s="60" t="s">
        <v>283</v>
      </c>
      <c r="D1" s="24"/>
      <c r="O1" s="67"/>
    </row>
    <row r="2" spans="2:4" ht="11.25" customHeight="1" thickBot="1">
      <c r="B2" s="26"/>
      <c r="C2" s="68"/>
      <c r="D2" s="26"/>
    </row>
    <row r="3" spans="1:16" ht="11.25" customHeight="1" thickTop="1">
      <c r="A3" s="69"/>
      <c r="B3" s="70"/>
      <c r="C3" s="71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</row>
    <row r="4" spans="1:16" ht="18.75">
      <c r="A4" s="75"/>
      <c r="B4" s="76"/>
      <c r="C4" s="252" t="s">
        <v>284</v>
      </c>
      <c r="D4" s="266"/>
      <c r="E4" s="281" t="s">
        <v>307</v>
      </c>
      <c r="F4" s="282"/>
      <c r="G4" s="283"/>
      <c r="H4" s="284"/>
      <c r="I4" s="282"/>
      <c r="J4" s="285"/>
      <c r="K4" s="282"/>
      <c r="L4" s="282"/>
      <c r="M4" s="282"/>
      <c r="N4" s="78"/>
      <c r="O4" s="78"/>
      <c r="P4" s="79"/>
    </row>
    <row r="5" spans="1:16" ht="15.75">
      <c r="A5" s="75"/>
      <c r="B5" s="76"/>
      <c r="C5" s="252" t="s">
        <v>285</v>
      </c>
      <c r="D5" s="267" t="s">
        <v>2</v>
      </c>
      <c r="E5" s="286">
        <v>1995</v>
      </c>
      <c r="F5" s="286">
        <v>1996</v>
      </c>
      <c r="G5" s="286">
        <v>1997</v>
      </c>
      <c r="H5" s="286">
        <v>1998</v>
      </c>
      <c r="I5" s="286">
        <v>1999</v>
      </c>
      <c r="J5" s="286">
        <v>2000</v>
      </c>
      <c r="K5" s="286">
        <v>2001</v>
      </c>
      <c r="L5" s="286">
        <v>2002</v>
      </c>
      <c r="M5" s="286">
        <v>2003</v>
      </c>
      <c r="N5" s="34">
        <v>2004</v>
      </c>
      <c r="O5" s="34">
        <v>2005</v>
      </c>
      <c r="P5" s="79"/>
    </row>
    <row r="6" spans="1:16" ht="15.75">
      <c r="A6" s="75"/>
      <c r="B6" s="76"/>
      <c r="C6" s="365" t="str">
        <f>Fedőlap!E14</f>
        <v>Dátum: 2010.04.16.</v>
      </c>
      <c r="D6" s="267" t="s">
        <v>305</v>
      </c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79"/>
    </row>
    <row r="7" spans="1:16" ht="16.5" thickBot="1">
      <c r="A7" s="75"/>
      <c r="B7" s="76"/>
      <c r="C7" s="253"/>
      <c r="D7" s="268"/>
      <c r="E7" s="361"/>
      <c r="F7" s="81"/>
      <c r="G7" s="81"/>
      <c r="H7" s="81"/>
      <c r="I7" s="81"/>
      <c r="J7" s="81"/>
      <c r="K7" s="81"/>
      <c r="L7" s="81"/>
      <c r="M7" s="81"/>
      <c r="N7" s="81"/>
      <c r="O7" s="81"/>
      <c r="P7" s="79"/>
    </row>
    <row r="8" spans="1:16" ht="15.75">
      <c r="A8" s="75"/>
      <c r="B8" s="76"/>
      <c r="C8" s="254"/>
      <c r="D8" s="269"/>
      <c r="E8" s="362" t="s">
        <v>308</v>
      </c>
      <c r="F8" s="362" t="s">
        <v>308</v>
      </c>
      <c r="G8" s="362" t="s">
        <v>308</v>
      </c>
      <c r="H8" s="362" t="s">
        <v>308</v>
      </c>
      <c r="I8" s="362" t="s">
        <v>308</v>
      </c>
      <c r="J8" s="362" t="s">
        <v>308</v>
      </c>
      <c r="K8" s="362" t="s">
        <v>308</v>
      </c>
      <c r="L8" s="362" t="s">
        <v>308</v>
      </c>
      <c r="M8" s="362" t="s">
        <v>308</v>
      </c>
      <c r="N8" s="362" t="s">
        <v>308</v>
      </c>
      <c r="O8" s="362" t="s">
        <v>308</v>
      </c>
      <c r="P8" s="79"/>
    </row>
    <row r="9" spans="1:16" ht="16.5" thickBot="1">
      <c r="A9" s="75"/>
      <c r="B9" s="76"/>
      <c r="C9" s="255" t="s">
        <v>286</v>
      </c>
      <c r="D9" s="270" t="s">
        <v>18</v>
      </c>
      <c r="E9" s="77"/>
      <c r="F9" s="58"/>
      <c r="G9" s="58"/>
      <c r="H9" s="58"/>
      <c r="I9" s="58"/>
      <c r="J9" s="58"/>
      <c r="K9" s="58"/>
      <c r="L9" s="58"/>
      <c r="M9" s="58"/>
      <c r="N9" s="363"/>
      <c r="O9" s="363"/>
      <c r="P9" s="79"/>
    </row>
    <row r="10" spans="1:16" ht="17.25" thickBot="1" thickTop="1">
      <c r="A10" s="75" t="s">
        <v>21</v>
      </c>
      <c r="B10" s="76"/>
      <c r="C10" s="256" t="s">
        <v>287</v>
      </c>
      <c r="D10" s="271" t="s">
        <v>3</v>
      </c>
      <c r="E10" s="219">
        <f>E11+E12+E13+E14</f>
        <v>-499297</v>
      </c>
      <c r="F10" s="219">
        <f aca="true" t="shared" si="0" ref="F10:N10">F11+F12+F13+F14</f>
        <v>-308155</v>
      </c>
      <c r="G10" s="219">
        <f t="shared" si="0"/>
        <v>-517009</v>
      </c>
      <c r="H10" s="219">
        <f t="shared" si="0"/>
        <v>-817967.6090909091</v>
      </c>
      <c r="I10" s="219">
        <f t="shared" si="0"/>
        <v>-628451</v>
      </c>
      <c r="J10" s="219">
        <f t="shared" si="0"/>
        <v>-397412.0029999999</v>
      </c>
      <c r="K10" s="219">
        <f t="shared" si="0"/>
        <v>-619158</v>
      </c>
      <c r="L10" s="219">
        <f t="shared" si="0"/>
        <v>-1535748</v>
      </c>
      <c r="M10" s="219">
        <f t="shared" si="0"/>
        <v>-1360257</v>
      </c>
      <c r="N10" s="219">
        <f t="shared" si="0"/>
        <v>-1331289</v>
      </c>
      <c r="O10" s="220">
        <f>+O11+O13+O14</f>
        <v>-1737251.6153846155</v>
      </c>
      <c r="P10" s="79"/>
    </row>
    <row r="11" spans="1:16" ht="16.5" thickTop="1">
      <c r="A11" s="75" t="s">
        <v>22</v>
      </c>
      <c r="B11" s="76"/>
      <c r="C11" s="256" t="s">
        <v>288</v>
      </c>
      <c r="D11" s="270" t="s">
        <v>4</v>
      </c>
      <c r="E11" s="209">
        <f>'2A Tábla'!D70</f>
        <v>-510051</v>
      </c>
      <c r="F11" s="209">
        <f>'2A Tábla'!E70</f>
        <v>-379705</v>
      </c>
      <c r="G11" s="209">
        <f>'2A Tábla'!F70</f>
        <v>-524744</v>
      </c>
      <c r="H11" s="209">
        <f>'2A Tábla'!G70</f>
        <v>-752132.6090909091</v>
      </c>
      <c r="I11" s="209">
        <f>'2A Tábla'!H70</f>
        <v>-610648</v>
      </c>
      <c r="J11" s="209">
        <f>'2A Tábla'!I70</f>
        <v>-347703</v>
      </c>
      <c r="K11" s="209">
        <f>'2A Tábla'!J70</f>
        <v>-707359</v>
      </c>
      <c r="L11" s="209">
        <f>'2A Tábla'!K70</f>
        <v>-1336587</v>
      </c>
      <c r="M11" s="209">
        <f>'2A Tábla'!L70</f>
        <v>-1094078</v>
      </c>
      <c r="N11" s="209">
        <f>'2A Tábla'!M70</f>
        <v>-1217037</v>
      </c>
      <c r="O11" s="209">
        <v>-1586040</v>
      </c>
      <c r="P11" s="79"/>
    </row>
    <row r="12" spans="1:16" ht="15.75">
      <c r="A12" s="75" t="s">
        <v>23</v>
      </c>
      <c r="B12" s="76"/>
      <c r="C12" s="256" t="s">
        <v>289</v>
      </c>
      <c r="D12" s="270" t="s">
        <v>5</v>
      </c>
      <c r="E12" s="210" t="str">
        <f>'2B Tábla'!D42</f>
        <v>M</v>
      </c>
      <c r="F12" s="210" t="str">
        <f>'2B Tábla'!E42</f>
        <v>M</v>
      </c>
      <c r="G12" s="210" t="str">
        <f>'2B Tábla'!F42</f>
        <v>M</v>
      </c>
      <c r="H12" s="210" t="str">
        <f>'2B Tábla'!G42</f>
        <v>M</v>
      </c>
      <c r="I12" s="210" t="str">
        <f>'2B Tábla'!H42</f>
        <v>M</v>
      </c>
      <c r="J12" s="210" t="str">
        <f>'2B Tábla'!I42</f>
        <v>M</v>
      </c>
      <c r="K12" s="210" t="str">
        <f>'2B Tábla'!J42</f>
        <v>M</v>
      </c>
      <c r="L12" s="210" t="str">
        <f>'2B Tábla'!K42</f>
        <v>M</v>
      </c>
      <c r="M12" s="210" t="str">
        <f>'2B Tábla'!L42</f>
        <v>M</v>
      </c>
      <c r="N12" s="210" t="str">
        <f>'2B Tábla'!M42</f>
        <v>M</v>
      </c>
      <c r="O12" s="211" t="s">
        <v>275</v>
      </c>
      <c r="P12" s="79"/>
    </row>
    <row r="13" spans="1:16" ht="15.75">
      <c r="A13" s="75" t="s">
        <v>24</v>
      </c>
      <c r="B13" s="76"/>
      <c r="C13" s="256" t="s">
        <v>290</v>
      </c>
      <c r="D13" s="270" t="s">
        <v>6</v>
      </c>
      <c r="E13" s="211">
        <f>'2C Tábla'!D42</f>
        <v>10640</v>
      </c>
      <c r="F13" s="211">
        <f>'2C Tábla'!E42</f>
        <v>29958</v>
      </c>
      <c r="G13" s="211">
        <f>'2C Tábla'!F42</f>
        <v>-985</v>
      </c>
      <c r="H13" s="211">
        <f>'2C Tábla'!G42</f>
        <v>-30413</v>
      </c>
      <c r="I13" s="211">
        <f>'2C Tábla'!H42</f>
        <v>978</v>
      </c>
      <c r="J13" s="211">
        <f>'2C Tábla'!I42</f>
        <v>-35172</v>
      </c>
      <c r="K13" s="211">
        <f>'2C Tábla'!J42</f>
        <v>17712</v>
      </c>
      <c r="L13" s="211">
        <f>'2C Tábla'!K42</f>
        <v>-147809</v>
      </c>
      <c r="M13" s="211">
        <f>'2C Tábla'!L42</f>
        <v>-24324</v>
      </c>
      <c r="N13" s="211">
        <f>'2C Tábla'!M42</f>
        <v>-52580</v>
      </c>
      <c r="O13" s="211">
        <v>-113888.61538461538</v>
      </c>
      <c r="P13" s="79"/>
    </row>
    <row r="14" spans="1:16" ht="15.75">
      <c r="A14" s="75" t="s">
        <v>25</v>
      </c>
      <c r="B14" s="76"/>
      <c r="C14" s="256" t="s">
        <v>291</v>
      </c>
      <c r="D14" s="270" t="s">
        <v>7</v>
      </c>
      <c r="E14" s="211">
        <f>'2D Tábla'!D42</f>
        <v>114</v>
      </c>
      <c r="F14" s="211">
        <f>'2D Tábla'!E42</f>
        <v>41592</v>
      </c>
      <c r="G14" s="211">
        <f>'2D Tábla'!F42</f>
        <v>8720</v>
      </c>
      <c r="H14" s="211">
        <f>'2D Tábla'!G42</f>
        <v>-35422</v>
      </c>
      <c r="I14" s="211">
        <f>'2D Tábla'!H42</f>
        <v>-18781</v>
      </c>
      <c r="J14" s="211">
        <f>'2D Tábla'!I42</f>
        <v>-14537.002999999924</v>
      </c>
      <c r="K14" s="211">
        <f>'2D Tábla'!J42</f>
        <v>70489.00000000003</v>
      </c>
      <c r="L14" s="211">
        <f>'2D Tábla'!K42</f>
        <v>-51352</v>
      </c>
      <c r="M14" s="211">
        <f>'2D Tábla'!L42</f>
        <v>-241855</v>
      </c>
      <c r="N14" s="211">
        <f>'2D Tábla'!M42</f>
        <v>-61672</v>
      </c>
      <c r="O14" s="211">
        <v>-37323</v>
      </c>
      <c r="P14" s="79"/>
    </row>
    <row r="15" spans="1:16" ht="16.5" thickBot="1">
      <c r="A15" s="75"/>
      <c r="B15" s="76"/>
      <c r="C15" s="257"/>
      <c r="D15" s="272"/>
      <c r="E15" s="213"/>
      <c r="F15" s="214"/>
      <c r="G15" s="214"/>
      <c r="H15" s="214"/>
      <c r="I15" s="214"/>
      <c r="J15" s="214"/>
      <c r="K15" s="214"/>
      <c r="L15" s="214"/>
      <c r="M15" s="214"/>
      <c r="N15" s="364"/>
      <c r="O15" s="214"/>
      <c r="P15" s="79"/>
    </row>
    <row r="16" spans="1:16" ht="15.75">
      <c r="A16" s="75"/>
      <c r="B16" s="76"/>
      <c r="C16" s="258"/>
      <c r="D16" s="273"/>
      <c r="E16" s="362" t="s">
        <v>308</v>
      </c>
      <c r="F16" s="362" t="s">
        <v>308</v>
      </c>
      <c r="G16" s="362" t="s">
        <v>308</v>
      </c>
      <c r="H16" s="362" t="s">
        <v>308</v>
      </c>
      <c r="I16" s="362" t="s">
        <v>308</v>
      </c>
      <c r="J16" s="362" t="s">
        <v>308</v>
      </c>
      <c r="K16" s="362" t="s">
        <v>308</v>
      </c>
      <c r="L16" s="362" t="s">
        <v>308</v>
      </c>
      <c r="M16" s="362" t="s">
        <v>308</v>
      </c>
      <c r="N16" s="362" t="s">
        <v>308</v>
      </c>
      <c r="O16" s="362" t="s">
        <v>308</v>
      </c>
      <c r="P16" s="79"/>
    </row>
    <row r="17" spans="1:16" ht="16.5" thickBot="1">
      <c r="A17" s="75"/>
      <c r="B17" s="76"/>
      <c r="C17" s="255" t="s">
        <v>292</v>
      </c>
      <c r="D17" s="274"/>
      <c r="E17" s="217"/>
      <c r="F17" s="218"/>
      <c r="G17" s="218"/>
      <c r="H17" s="218"/>
      <c r="I17" s="218"/>
      <c r="J17" s="218"/>
      <c r="K17" s="218"/>
      <c r="L17" s="218"/>
      <c r="M17" s="218"/>
      <c r="N17" s="241"/>
      <c r="O17" s="218"/>
      <c r="P17" s="79"/>
    </row>
    <row r="18" spans="1:16" ht="17.25" thickBot="1" thickTop="1">
      <c r="A18" s="75" t="s">
        <v>26</v>
      </c>
      <c r="B18" s="76"/>
      <c r="C18" s="255" t="s">
        <v>293</v>
      </c>
      <c r="D18" s="275"/>
      <c r="E18" s="219">
        <v>4905196</v>
      </c>
      <c r="F18" s="220">
        <v>5077840</v>
      </c>
      <c r="G18" s="220">
        <v>5468373</v>
      </c>
      <c r="H18" s="220">
        <v>6257769</v>
      </c>
      <c r="I18" s="220">
        <v>6962736</v>
      </c>
      <c r="J18" s="220">
        <v>7339443</v>
      </c>
      <c r="K18" s="220">
        <v>7953298</v>
      </c>
      <c r="L18" s="220">
        <v>9573781</v>
      </c>
      <c r="M18" s="221">
        <v>10981848</v>
      </c>
      <c r="N18" s="222">
        <v>12296208</v>
      </c>
      <c r="O18" s="222">
        <v>13582511</v>
      </c>
      <c r="P18" s="79"/>
    </row>
    <row r="19" spans="1:16" ht="16.5" thickTop="1">
      <c r="A19" s="75"/>
      <c r="B19" s="76"/>
      <c r="C19" s="259" t="s">
        <v>294</v>
      </c>
      <c r="D19" s="276"/>
      <c r="E19" s="223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79"/>
    </row>
    <row r="20" spans="1:16" ht="15.75">
      <c r="A20" s="75" t="s">
        <v>27</v>
      </c>
      <c r="B20" s="76"/>
      <c r="C20" s="256" t="s">
        <v>483</v>
      </c>
      <c r="D20" s="270" t="s">
        <v>8</v>
      </c>
      <c r="E20" s="225">
        <v>0</v>
      </c>
      <c r="F20" s="225">
        <v>0</v>
      </c>
      <c r="G20" s="225">
        <v>0</v>
      </c>
      <c r="H20" s="225">
        <v>0</v>
      </c>
      <c r="I20" s="225">
        <v>0</v>
      </c>
      <c r="J20" s="225">
        <v>0</v>
      </c>
      <c r="K20" s="225">
        <v>1760</v>
      </c>
      <c r="L20" s="225">
        <v>2143</v>
      </c>
      <c r="M20" s="225">
        <v>71</v>
      </c>
      <c r="N20" s="225">
        <v>223</v>
      </c>
      <c r="O20" s="225">
        <v>129</v>
      </c>
      <c r="P20" s="79"/>
    </row>
    <row r="21" spans="1:16" ht="15.75">
      <c r="A21" s="75" t="s">
        <v>28</v>
      </c>
      <c r="B21" s="76"/>
      <c r="C21" s="256" t="s">
        <v>295</v>
      </c>
      <c r="D21" s="271" t="s">
        <v>9</v>
      </c>
      <c r="E21" s="211">
        <v>1713497</v>
      </c>
      <c r="F21" s="211">
        <v>2511022</v>
      </c>
      <c r="G21" s="211">
        <v>2668295</v>
      </c>
      <c r="H21" s="211">
        <v>3328754</v>
      </c>
      <c r="I21" s="211">
        <v>4503351</v>
      </c>
      <c r="J21" s="211">
        <v>5141816</v>
      </c>
      <c r="K21" s="211">
        <v>6109189</v>
      </c>
      <c r="L21" s="211">
        <v>7502777</v>
      </c>
      <c r="M21" s="211">
        <v>9363200</v>
      </c>
      <c r="N21" s="211">
        <v>10863471.999999998</v>
      </c>
      <c r="O21" s="211">
        <v>12153911</v>
      </c>
      <c r="P21" s="79"/>
    </row>
    <row r="22" spans="1:16" ht="15.75">
      <c r="A22" s="75" t="s">
        <v>29</v>
      </c>
      <c r="B22" s="76"/>
      <c r="C22" s="259" t="s">
        <v>296</v>
      </c>
      <c r="D22" s="270" t="s">
        <v>10</v>
      </c>
      <c r="E22" s="209">
        <v>466483</v>
      </c>
      <c r="F22" s="209">
        <v>755142</v>
      </c>
      <c r="G22" s="209">
        <v>923917</v>
      </c>
      <c r="H22" s="209">
        <v>1054993</v>
      </c>
      <c r="I22" s="209">
        <v>1253138</v>
      </c>
      <c r="J22" s="209">
        <v>1246308</v>
      </c>
      <c r="K22" s="209">
        <v>1502897</v>
      </c>
      <c r="L22" s="209">
        <v>1955236</v>
      </c>
      <c r="M22" s="209">
        <v>2056237</v>
      </c>
      <c r="N22" s="209">
        <v>2044557</v>
      </c>
      <c r="O22" s="209">
        <v>2057204</v>
      </c>
      <c r="P22" s="79"/>
    </row>
    <row r="23" spans="1:16" ht="15.75">
      <c r="A23" s="75" t="s">
        <v>30</v>
      </c>
      <c r="B23" s="76"/>
      <c r="C23" s="259" t="s">
        <v>297</v>
      </c>
      <c r="D23" s="270" t="s">
        <v>11</v>
      </c>
      <c r="E23" s="211">
        <v>1247014</v>
      </c>
      <c r="F23" s="211">
        <v>1755880</v>
      </c>
      <c r="G23" s="211">
        <v>1744378</v>
      </c>
      <c r="H23" s="211">
        <v>2273761</v>
      </c>
      <c r="I23" s="211">
        <v>3250213</v>
      </c>
      <c r="J23" s="211">
        <v>3895508</v>
      </c>
      <c r="K23" s="211">
        <v>4606292</v>
      </c>
      <c r="L23" s="211">
        <v>5547541</v>
      </c>
      <c r="M23" s="211">
        <v>7306963</v>
      </c>
      <c r="N23" s="211">
        <v>8818914.999999998</v>
      </c>
      <c r="O23" s="211">
        <v>10096707</v>
      </c>
      <c r="P23" s="79"/>
    </row>
    <row r="24" spans="1:16" ht="15.75">
      <c r="A24" s="75" t="s">
        <v>31</v>
      </c>
      <c r="B24" s="76"/>
      <c r="C24" s="256" t="s">
        <v>298</v>
      </c>
      <c r="D24" s="270" t="s">
        <v>12</v>
      </c>
      <c r="E24" s="211">
        <v>3191699</v>
      </c>
      <c r="F24" s="211">
        <v>2566818</v>
      </c>
      <c r="G24" s="211">
        <v>2800078</v>
      </c>
      <c r="H24" s="211">
        <v>2929015</v>
      </c>
      <c r="I24" s="211">
        <v>2459385</v>
      </c>
      <c r="J24" s="211">
        <v>2197627</v>
      </c>
      <c r="K24" s="211">
        <v>1842349</v>
      </c>
      <c r="L24" s="211">
        <v>2068861</v>
      </c>
      <c r="M24" s="211">
        <v>1618577</v>
      </c>
      <c r="N24" s="211">
        <v>1432513</v>
      </c>
      <c r="O24" s="211">
        <v>1428471</v>
      </c>
      <c r="P24" s="79"/>
    </row>
    <row r="25" spans="1:16" ht="15.75">
      <c r="A25" s="75" t="s">
        <v>32</v>
      </c>
      <c r="B25" s="76"/>
      <c r="C25" s="259" t="s">
        <v>296</v>
      </c>
      <c r="D25" s="271" t="s">
        <v>13</v>
      </c>
      <c r="E25" s="211">
        <v>25991</v>
      </c>
      <c r="F25" s="211">
        <v>6476</v>
      </c>
      <c r="G25" s="211">
        <v>22413</v>
      </c>
      <c r="H25" s="211">
        <v>12615</v>
      </c>
      <c r="I25" s="211">
        <v>11843</v>
      </c>
      <c r="J25" s="211">
        <v>25179</v>
      </c>
      <c r="K25" s="211">
        <v>42848</v>
      </c>
      <c r="L25" s="211">
        <v>118568</v>
      </c>
      <c r="M25" s="211">
        <v>93852</v>
      </c>
      <c r="N25" s="211">
        <v>128679</v>
      </c>
      <c r="O25" s="211">
        <v>104909</v>
      </c>
      <c r="P25" s="79"/>
    </row>
    <row r="26" spans="1:16" ht="15.75">
      <c r="A26" s="75" t="s">
        <v>33</v>
      </c>
      <c r="B26" s="76"/>
      <c r="C26" s="259" t="s">
        <v>297</v>
      </c>
      <c r="D26" s="271" t="s">
        <v>14</v>
      </c>
      <c r="E26" s="211">
        <v>3165708</v>
      </c>
      <c r="F26" s="225">
        <v>2560342</v>
      </c>
      <c r="G26" s="225">
        <v>2777665</v>
      </c>
      <c r="H26" s="225">
        <v>2916400</v>
      </c>
      <c r="I26" s="225">
        <v>2447542</v>
      </c>
      <c r="J26" s="225">
        <v>2172448</v>
      </c>
      <c r="K26" s="225">
        <v>1799501</v>
      </c>
      <c r="L26" s="225">
        <v>1950293</v>
      </c>
      <c r="M26" s="225">
        <v>1524725</v>
      </c>
      <c r="N26" s="225">
        <v>1303834</v>
      </c>
      <c r="O26" s="225">
        <v>1323562</v>
      </c>
      <c r="P26" s="79"/>
    </row>
    <row r="27" spans="1:16" ht="16.5" thickBot="1">
      <c r="A27" s="75"/>
      <c r="B27" s="76"/>
      <c r="C27" s="260"/>
      <c r="D27" s="277"/>
      <c r="E27" s="226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79"/>
    </row>
    <row r="28" spans="1:16" ht="15.75">
      <c r="A28" s="75"/>
      <c r="B28" s="76"/>
      <c r="C28" s="261"/>
      <c r="D28" s="278"/>
      <c r="E28" s="215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79"/>
    </row>
    <row r="29" spans="1:16" ht="15.75">
      <c r="A29" s="75"/>
      <c r="B29" s="76"/>
      <c r="C29" s="255" t="s">
        <v>299</v>
      </c>
      <c r="D29" s="274"/>
      <c r="E29" s="227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79"/>
    </row>
    <row r="30" spans="1:16" ht="15.75">
      <c r="A30" s="75" t="s">
        <v>34</v>
      </c>
      <c r="B30" s="87"/>
      <c r="C30" s="255" t="s">
        <v>300</v>
      </c>
      <c r="D30" s="270" t="s">
        <v>15</v>
      </c>
      <c r="E30" s="211">
        <v>11041</v>
      </c>
      <c r="F30" s="211">
        <v>103327</v>
      </c>
      <c r="G30" s="211">
        <v>203649</v>
      </c>
      <c r="H30" s="211">
        <v>321299</v>
      </c>
      <c r="I30" s="211">
        <v>335069</v>
      </c>
      <c r="J30" s="211">
        <v>433223</v>
      </c>
      <c r="K30" s="211">
        <v>565929</v>
      </c>
      <c r="L30" s="212">
        <v>844514</v>
      </c>
      <c r="M30" s="211">
        <v>657882</v>
      </c>
      <c r="N30" s="211">
        <v>733655</v>
      </c>
      <c r="O30" s="211">
        <v>873037</v>
      </c>
      <c r="P30" s="79"/>
    </row>
    <row r="31" spans="1:16" ht="15.75">
      <c r="A31" s="75" t="s">
        <v>35</v>
      </c>
      <c r="B31" s="87"/>
      <c r="C31" s="255" t="s">
        <v>301</v>
      </c>
      <c r="D31" s="270" t="s">
        <v>19</v>
      </c>
      <c r="E31" s="211">
        <v>508080</v>
      </c>
      <c r="F31" s="211">
        <v>639655</v>
      </c>
      <c r="G31" s="211">
        <v>772876</v>
      </c>
      <c r="H31" s="211">
        <v>760924</v>
      </c>
      <c r="I31" s="211">
        <v>799922</v>
      </c>
      <c r="J31" s="211">
        <v>676872</v>
      </c>
      <c r="K31" s="211">
        <v>703353.6</v>
      </c>
      <c r="L31" s="212">
        <v>687627</v>
      </c>
      <c r="M31" s="211">
        <v>766899</v>
      </c>
      <c r="N31" s="211">
        <v>906667</v>
      </c>
      <c r="O31" s="211">
        <v>908431</v>
      </c>
      <c r="P31" s="79"/>
    </row>
    <row r="32" spans="1:16" s="90" customFormat="1" ht="15.75">
      <c r="A32" s="75" t="s">
        <v>36</v>
      </c>
      <c r="B32" s="88"/>
      <c r="C32" s="262" t="s">
        <v>302</v>
      </c>
      <c r="D32" s="332" t="s">
        <v>306</v>
      </c>
      <c r="E32" s="229">
        <v>508080</v>
      </c>
      <c r="F32" s="229">
        <v>639655</v>
      </c>
      <c r="G32" s="229">
        <v>743334</v>
      </c>
      <c r="H32" s="229">
        <v>721184</v>
      </c>
      <c r="I32" s="229">
        <v>768591</v>
      </c>
      <c r="J32" s="229">
        <v>682848</v>
      </c>
      <c r="K32" s="229">
        <v>708333.6</v>
      </c>
      <c r="L32" s="230">
        <v>689776</v>
      </c>
      <c r="M32" s="229">
        <v>760264</v>
      </c>
      <c r="N32" s="229">
        <v>902967</v>
      </c>
      <c r="O32" s="229">
        <v>910597</v>
      </c>
      <c r="P32" s="89"/>
    </row>
    <row r="33" spans="1:16" ht="16.5" thickBot="1">
      <c r="A33" s="75"/>
      <c r="B33" s="87"/>
      <c r="C33" s="263"/>
      <c r="D33" s="279"/>
      <c r="E33" s="213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79"/>
    </row>
    <row r="34" spans="1:16" ht="16.5" thickBot="1">
      <c r="A34" s="75"/>
      <c r="B34" s="87"/>
      <c r="C34" s="254"/>
      <c r="D34" s="280"/>
      <c r="E34" s="231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79"/>
    </row>
    <row r="35" spans="1:16" ht="17.25" thickBot="1" thickTop="1">
      <c r="A35" s="75" t="s">
        <v>37</v>
      </c>
      <c r="B35" s="87"/>
      <c r="C35" s="255" t="s">
        <v>303</v>
      </c>
      <c r="D35" s="271" t="s">
        <v>16</v>
      </c>
      <c r="E35" s="219">
        <v>5755359</v>
      </c>
      <c r="F35" s="220">
        <v>7112341</v>
      </c>
      <c r="G35" s="220">
        <v>8812934</v>
      </c>
      <c r="H35" s="220">
        <v>10451208</v>
      </c>
      <c r="I35" s="220">
        <v>11650643</v>
      </c>
      <c r="J35" s="220">
        <v>13345301</v>
      </c>
      <c r="K35" s="220">
        <v>15288748</v>
      </c>
      <c r="L35" s="417">
        <v>17219439</v>
      </c>
      <c r="M35" s="220">
        <v>18814994</v>
      </c>
      <c r="N35" s="220">
        <v>20803797</v>
      </c>
      <c r="O35" s="220">
        <v>21988587</v>
      </c>
      <c r="P35" s="79"/>
    </row>
    <row r="36" spans="1:16" ht="11.25" customHeight="1" thickTop="1">
      <c r="A36" s="75"/>
      <c r="B36" s="91"/>
      <c r="C36" s="264"/>
      <c r="D36" s="26"/>
      <c r="P36" s="79"/>
    </row>
    <row r="37" spans="1:16" ht="15.75">
      <c r="A37" s="75"/>
      <c r="B37" s="87"/>
      <c r="C37" s="265" t="s">
        <v>484</v>
      </c>
      <c r="D37" s="92"/>
      <c r="P37" s="79"/>
    </row>
    <row r="38" spans="1:16" ht="11.25" customHeight="1" thickBot="1">
      <c r="A38" s="93"/>
      <c r="B38" s="94"/>
      <c r="C38" s="95"/>
      <c r="D38" s="96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8"/>
    </row>
    <row r="39" ht="15.75" thickTop="1"/>
    <row r="41" spans="2:15" ht="15">
      <c r="B41" s="378"/>
      <c r="C41" s="381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</row>
    <row r="42" spans="2:15" ht="15.75">
      <c r="B42" s="382"/>
      <c r="C42" s="99"/>
      <c r="D42" s="58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58"/>
    </row>
    <row r="43" spans="2:15" ht="15.75">
      <c r="B43" s="58"/>
      <c r="C43" s="99"/>
      <c r="D43" s="58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58"/>
    </row>
    <row r="44" spans="2:15" ht="15.75">
      <c r="B44" s="58"/>
      <c r="C44" s="99"/>
      <c r="D44" s="58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58"/>
    </row>
    <row r="45" spans="2:15" ht="15.75">
      <c r="B45" s="58"/>
      <c r="C45" s="99"/>
      <c r="D45" s="58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58"/>
    </row>
    <row r="46" ht="15.75">
      <c r="D46" s="26"/>
    </row>
    <row r="47" ht="10.5" customHeight="1">
      <c r="D47" s="26"/>
    </row>
    <row r="48" ht="15.75">
      <c r="D48" s="26"/>
    </row>
    <row r="49" ht="15.75">
      <c r="D49" s="26"/>
    </row>
    <row r="50" ht="6" customHeight="1">
      <c r="D50" s="26"/>
    </row>
    <row r="51" ht="15.75">
      <c r="D51" s="26"/>
    </row>
    <row r="52" ht="15.75">
      <c r="D52" s="26"/>
    </row>
    <row r="53" ht="15.75">
      <c r="D53" s="26"/>
    </row>
    <row r="54" ht="15.75">
      <c r="D54" s="26"/>
    </row>
    <row r="55" ht="15.75">
      <c r="D55" s="26"/>
    </row>
    <row r="56" ht="15.75">
      <c r="D56" s="26"/>
    </row>
    <row r="57" ht="15.75">
      <c r="D57" s="26"/>
    </row>
    <row r="58" ht="15.75">
      <c r="D58" s="26"/>
    </row>
    <row r="59" ht="15.75">
      <c r="D59" s="26"/>
    </row>
    <row r="60" ht="15.75">
      <c r="D60" s="26"/>
    </row>
    <row r="61" ht="15.75">
      <c r="D61" s="26"/>
    </row>
    <row r="62" ht="15.75">
      <c r="D62" s="26"/>
    </row>
    <row r="63" ht="15.75">
      <c r="D63" s="26"/>
    </row>
    <row r="64" ht="15.75">
      <c r="D64" s="26"/>
    </row>
    <row r="65" ht="15.75">
      <c r="D65" s="26"/>
    </row>
    <row r="66" ht="15.75">
      <c r="D66" s="26"/>
    </row>
    <row r="67" ht="15.75">
      <c r="D67" s="26"/>
    </row>
    <row r="68" ht="15.75">
      <c r="D68" s="26"/>
    </row>
    <row r="69" ht="15.75">
      <c r="D69" s="26"/>
    </row>
    <row r="70" ht="15.75">
      <c r="D70" s="26"/>
    </row>
    <row r="71" ht="15.75">
      <c r="D71" s="26"/>
    </row>
    <row r="72" ht="15.75">
      <c r="D72" s="26"/>
    </row>
    <row r="73" ht="15.75">
      <c r="D73" s="26"/>
    </row>
    <row r="74" ht="15.75">
      <c r="D74" s="26"/>
    </row>
    <row r="76" ht="9" customHeight="1"/>
    <row r="78" ht="12" customHeight="1"/>
    <row r="81" ht="11.25" customHeight="1"/>
    <row r="83" ht="15.75">
      <c r="D83" s="26"/>
    </row>
    <row r="84" ht="15.75">
      <c r="D84" s="26"/>
    </row>
    <row r="85" ht="15.75">
      <c r="D85" s="26"/>
    </row>
    <row r="86" ht="10.5" customHeight="1">
      <c r="D86" s="26"/>
    </row>
    <row r="87" ht="15.75">
      <c r="D87" s="26"/>
    </row>
    <row r="88" ht="15.75">
      <c r="D88" s="26"/>
    </row>
    <row r="89" ht="6" customHeight="1">
      <c r="D89" s="26"/>
    </row>
    <row r="90" ht="15.75">
      <c r="D90" s="26"/>
    </row>
    <row r="91" ht="15.75">
      <c r="D91" s="26"/>
    </row>
    <row r="92" ht="15.75">
      <c r="D92" s="26"/>
    </row>
    <row r="93" ht="15.75">
      <c r="D93" s="26"/>
    </row>
    <row r="94" ht="15.75">
      <c r="D94" s="26"/>
    </row>
    <row r="95" ht="15.75">
      <c r="D95" s="26"/>
    </row>
    <row r="96" ht="15.75">
      <c r="D96" s="26"/>
    </row>
    <row r="97" ht="15.75">
      <c r="D97" s="26"/>
    </row>
    <row r="98" ht="15.75">
      <c r="D98" s="26"/>
    </row>
    <row r="99" ht="15.75">
      <c r="D99" s="26"/>
    </row>
    <row r="100" ht="15.75">
      <c r="D100" s="26"/>
    </row>
    <row r="101" ht="15.75">
      <c r="D101" s="26"/>
    </row>
    <row r="102" ht="15.75">
      <c r="D102" s="26"/>
    </row>
    <row r="103" ht="15.75">
      <c r="D103" s="26"/>
    </row>
    <row r="104" ht="15.75">
      <c r="D104" s="26"/>
    </row>
    <row r="105" ht="15.75">
      <c r="D105" s="26"/>
    </row>
    <row r="106" ht="15.75">
      <c r="D106" s="26"/>
    </row>
    <row r="107" ht="15.75">
      <c r="D107" s="26"/>
    </row>
    <row r="108" ht="15.75">
      <c r="D108" s="26"/>
    </row>
    <row r="109" ht="15.75">
      <c r="D109" s="26"/>
    </row>
    <row r="110" ht="15.75">
      <c r="D110" s="26"/>
    </row>
    <row r="112" ht="9" customHeight="1"/>
    <row r="114" ht="12" customHeight="1"/>
    <row r="117" ht="11.25" customHeight="1"/>
    <row r="119" ht="15.75">
      <c r="D119" s="26"/>
    </row>
    <row r="120" ht="15.75">
      <c r="D120" s="26"/>
    </row>
    <row r="121" ht="15.75">
      <c r="D121" s="26"/>
    </row>
    <row r="122" ht="10.5" customHeight="1">
      <c r="D122" s="26"/>
    </row>
    <row r="123" ht="15.75">
      <c r="D123" s="26"/>
    </row>
    <row r="124" ht="15.75">
      <c r="D124" s="26"/>
    </row>
    <row r="125" ht="6" customHeight="1">
      <c r="D125" s="26"/>
    </row>
    <row r="126" ht="15.75">
      <c r="D126" s="26"/>
    </row>
    <row r="127" ht="15.75">
      <c r="D127" s="26"/>
    </row>
    <row r="128" ht="15.75">
      <c r="D128" s="26"/>
    </row>
    <row r="129" ht="15.75">
      <c r="D129" s="26"/>
    </row>
    <row r="130" ht="15.75">
      <c r="D130" s="26"/>
    </row>
    <row r="131" ht="15.75">
      <c r="D131" s="26"/>
    </row>
    <row r="132" ht="15.75">
      <c r="D132" s="26"/>
    </row>
    <row r="133" ht="15.75">
      <c r="D133" s="26"/>
    </row>
    <row r="134" ht="15.75">
      <c r="D134" s="26"/>
    </row>
    <row r="135" ht="15.75">
      <c r="D135" s="26"/>
    </row>
    <row r="136" ht="15.75">
      <c r="D136" s="26"/>
    </row>
    <row r="137" ht="15.75">
      <c r="D137" s="26"/>
    </row>
    <row r="138" ht="15.75">
      <c r="D138" s="26"/>
    </row>
    <row r="139" ht="15.75">
      <c r="D139" s="26"/>
    </row>
    <row r="140" ht="15.75">
      <c r="D140" s="26"/>
    </row>
    <row r="141" ht="15.75">
      <c r="D141" s="26"/>
    </row>
    <row r="142" ht="15.75">
      <c r="D142" s="26"/>
    </row>
    <row r="143" ht="15.75">
      <c r="D143" s="26"/>
    </row>
    <row r="144" ht="15.75">
      <c r="D144" s="26"/>
    </row>
    <row r="145" ht="15.75">
      <c r="D145" s="26"/>
    </row>
    <row r="146" ht="15.75">
      <c r="D146" s="26"/>
    </row>
    <row r="148" ht="9" customHeight="1"/>
    <row r="150" ht="12" customHeight="1"/>
    <row r="153" ht="11.25" customHeight="1"/>
    <row r="155" ht="15.75">
      <c r="D155" s="26"/>
    </row>
    <row r="156" ht="15.75">
      <c r="D156" s="26"/>
    </row>
    <row r="157" ht="15.75">
      <c r="D157" s="26"/>
    </row>
    <row r="158" ht="10.5" customHeight="1">
      <c r="D158" s="26"/>
    </row>
    <row r="159" ht="15.75">
      <c r="D159" s="26"/>
    </row>
    <row r="160" ht="15.75">
      <c r="D160" s="26"/>
    </row>
    <row r="161" ht="6" customHeight="1">
      <c r="D161" s="26"/>
    </row>
    <row r="162" ht="15.75">
      <c r="D162" s="26"/>
    </row>
    <row r="163" ht="15.75">
      <c r="D163" s="26"/>
    </row>
    <row r="164" ht="15.75">
      <c r="D164" s="26"/>
    </row>
    <row r="165" ht="15.75">
      <c r="D165" s="26"/>
    </row>
    <row r="166" ht="15.75">
      <c r="D166" s="26"/>
    </row>
    <row r="167" ht="15.75">
      <c r="D167" s="26"/>
    </row>
    <row r="168" ht="15.75">
      <c r="D168" s="26"/>
    </row>
    <row r="169" ht="15.75">
      <c r="D169" s="26"/>
    </row>
    <row r="170" ht="15.75">
      <c r="D170" s="26"/>
    </row>
    <row r="171" ht="15.75">
      <c r="D171" s="26"/>
    </row>
    <row r="172" ht="15.75">
      <c r="D172" s="26"/>
    </row>
    <row r="173" ht="15.75">
      <c r="D173" s="26"/>
    </row>
    <row r="174" ht="15.75">
      <c r="D174" s="26"/>
    </row>
    <row r="175" ht="15.75">
      <c r="D175" s="26"/>
    </row>
    <row r="176" ht="15.75">
      <c r="D176" s="26"/>
    </row>
    <row r="177" ht="15.75">
      <c r="D177" s="26"/>
    </row>
    <row r="178" ht="15.75">
      <c r="D178" s="26"/>
    </row>
    <row r="179" ht="15.75">
      <c r="D179" s="26"/>
    </row>
    <row r="180" ht="15.75">
      <c r="D180" s="26"/>
    </row>
    <row r="181" ht="15.75">
      <c r="D181" s="26"/>
    </row>
    <row r="182" ht="15.75">
      <c r="D182" s="26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100" customFormat="1" ht="14.25">
      <c r="A253" s="39"/>
      <c r="C253" s="101"/>
    </row>
    <row r="254" spans="1:3" s="102" customFormat="1" ht="12.75">
      <c r="A254" s="39"/>
      <c r="C254" s="103"/>
    </row>
    <row r="255" spans="1:3" s="100" customFormat="1" ht="14.25">
      <c r="A255" s="39"/>
      <c r="C255" s="101"/>
    </row>
    <row r="256" spans="1:3" s="100" customFormat="1" ht="14.25">
      <c r="A256" s="39"/>
      <c r="C256" s="101"/>
    </row>
    <row r="257" spans="1:3" s="100" customFormat="1" ht="14.25">
      <c r="A257" s="39"/>
      <c r="C257" s="101"/>
    </row>
    <row r="258" spans="1:3" s="100" customFormat="1" ht="14.25">
      <c r="A258" s="39"/>
      <c r="C258" s="101"/>
    </row>
    <row r="259" spans="1:3" s="100" customFormat="1" ht="14.25">
      <c r="A259" s="39"/>
      <c r="C259" s="101"/>
    </row>
    <row r="260" spans="1:3" s="100" customFormat="1" ht="14.25">
      <c r="A260" s="39"/>
      <c r="C260" s="101"/>
    </row>
    <row r="261" spans="1:3" s="100" customFormat="1" ht="14.25">
      <c r="A261" s="39"/>
      <c r="C261" s="101"/>
    </row>
    <row r="262" spans="1:3" s="100" customFormat="1" ht="14.25">
      <c r="A262" s="39"/>
      <c r="C262" s="101"/>
    </row>
    <row r="263" spans="1:3" s="100" customFormat="1" ht="14.25">
      <c r="A263" s="39"/>
      <c r="C263" s="101"/>
    </row>
    <row r="264" spans="1:3" s="100" customFormat="1" ht="14.25">
      <c r="A264" s="39"/>
      <c r="C264" s="101"/>
    </row>
    <row r="265" spans="1:3" s="100" customFormat="1" ht="14.25">
      <c r="A265" s="39"/>
      <c r="C265" s="101"/>
    </row>
    <row r="266" spans="1:3" s="100" customFormat="1" ht="14.25">
      <c r="A266" s="39"/>
      <c r="C266" s="101"/>
    </row>
    <row r="267" spans="1:3" s="100" customFormat="1" ht="14.25">
      <c r="A267" s="39"/>
      <c r="C267" s="101"/>
    </row>
    <row r="268" spans="1:3" s="100" customFormat="1" ht="14.25">
      <c r="A268" s="39"/>
      <c r="C268" s="101"/>
    </row>
    <row r="269" spans="1:3" s="100" customFormat="1" ht="14.25">
      <c r="A269" s="39"/>
      <c r="C269" s="101"/>
    </row>
    <row r="270" spans="1:3" s="100" customFormat="1" ht="14.25">
      <c r="A270" s="39"/>
      <c r="C270" s="101"/>
    </row>
    <row r="271" spans="1:3" s="100" customFormat="1" ht="14.25">
      <c r="A271" s="39"/>
      <c r="C271" s="101"/>
    </row>
    <row r="272" spans="1:3" s="100" customFormat="1" ht="14.25">
      <c r="A272" s="39"/>
      <c r="C272" s="101"/>
    </row>
    <row r="273" spans="1:3" s="100" customFormat="1" ht="14.25">
      <c r="A273" s="39"/>
      <c r="C273" s="101"/>
    </row>
    <row r="274" spans="1:3" s="100" customFormat="1" ht="14.25">
      <c r="A274" s="39"/>
      <c r="C274" s="101"/>
    </row>
    <row r="275" spans="1:3" s="100" customFormat="1" ht="14.25">
      <c r="A275" s="39"/>
      <c r="C275" s="101"/>
    </row>
    <row r="276" spans="1:3" s="100" customFormat="1" ht="14.25">
      <c r="A276" s="39"/>
      <c r="C276" s="101"/>
    </row>
    <row r="277" spans="1:3" s="100" customFormat="1" ht="14.25">
      <c r="A277" s="39"/>
      <c r="C277" s="101"/>
    </row>
    <row r="278" spans="1:3" s="100" customFormat="1" ht="14.25">
      <c r="A278" s="39"/>
      <c r="C278" s="101"/>
    </row>
    <row r="279" spans="1:3" s="100" customFormat="1" ht="14.25">
      <c r="A279" s="39"/>
      <c r="C279" s="101"/>
    </row>
    <row r="280" spans="1:3" s="100" customFormat="1" ht="14.25">
      <c r="A280" s="39"/>
      <c r="C280" s="101"/>
    </row>
    <row r="281" spans="1:3" s="100" customFormat="1" ht="14.25">
      <c r="A281" s="39"/>
      <c r="C281" s="101"/>
    </row>
    <row r="282" spans="1:3" s="100" customFormat="1" ht="14.25">
      <c r="A282" s="39"/>
      <c r="C282" s="101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100" customFormat="1" ht="14.25">
      <c r="A307" s="39"/>
      <c r="C307" s="101"/>
    </row>
    <row r="308" spans="1:3" s="102" customFormat="1" ht="12.75">
      <c r="A308" s="39"/>
      <c r="C308" s="103"/>
    </row>
    <row r="309" spans="1:3" s="100" customFormat="1" ht="14.25">
      <c r="A309" s="39"/>
      <c r="C309" s="101"/>
    </row>
    <row r="310" spans="1:3" s="100" customFormat="1" ht="14.25">
      <c r="A310" s="39"/>
      <c r="C310" s="101"/>
    </row>
    <row r="311" spans="1:3" s="100" customFormat="1" ht="14.25">
      <c r="A311" s="39"/>
      <c r="C311" s="101"/>
    </row>
    <row r="312" spans="1:3" s="100" customFormat="1" ht="14.25">
      <c r="A312" s="39"/>
      <c r="C312" s="101"/>
    </row>
    <row r="313" spans="1:3" s="100" customFormat="1" ht="14.25">
      <c r="A313" s="39"/>
      <c r="C313" s="101"/>
    </row>
    <row r="314" spans="1:3" s="100" customFormat="1" ht="14.25">
      <c r="A314" s="39"/>
      <c r="C314" s="101"/>
    </row>
    <row r="315" spans="1:3" s="100" customFormat="1" ht="14.25">
      <c r="A315" s="39"/>
      <c r="C315" s="101"/>
    </row>
    <row r="316" spans="1:3" s="100" customFormat="1" ht="14.25">
      <c r="A316" s="39"/>
      <c r="C316" s="101"/>
    </row>
    <row r="317" spans="1:3" s="100" customFormat="1" ht="14.25">
      <c r="A317" s="39"/>
      <c r="C317" s="101"/>
    </row>
    <row r="318" spans="1:3" s="100" customFormat="1" ht="14.25">
      <c r="A318" s="39"/>
      <c r="C318" s="101"/>
    </row>
    <row r="319" spans="1:3" s="100" customFormat="1" ht="14.25">
      <c r="A319" s="39"/>
      <c r="C319" s="101"/>
    </row>
    <row r="320" spans="1:3" s="100" customFormat="1" ht="14.25">
      <c r="A320" s="39"/>
      <c r="C320" s="101"/>
    </row>
    <row r="321" spans="1:3" s="100" customFormat="1" ht="14.25">
      <c r="A321" s="39"/>
      <c r="C321" s="101"/>
    </row>
    <row r="322" spans="1:3" s="100" customFormat="1" ht="14.25">
      <c r="A322" s="39"/>
      <c r="C322" s="101"/>
    </row>
    <row r="323" spans="1:3" s="100" customFormat="1" ht="14.25">
      <c r="A323" s="39"/>
      <c r="C323" s="101"/>
    </row>
    <row r="324" spans="1:3" s="100" customFormat="1" ht="14.25">
      <c r="A324" s="39"/>
      <c r="C324" s="101"/>
    </row>
    <row r="325" spans="1:3" s="100" customFormat="1" ht="14.25">
      <c r="A325" s="39"/>
      <c r="C325" s="101"/>
    </row>
    <row r="326" spans="1:3" s="100" customFormat="1" ht="14.25">
      <c r="A326" s="39"/>
      <c r="C326" s="101"/>
    </row>
    <row r="327" spans="1:3" s="100" customFormat="1" ht="14.25">
      <c r="A327" s="39"/>
      <c r="C327" s="101"/>
    </row>
    <row r="328" spans="1:3" s="100" customFormat="1" ht="14.25">
      <c r="A328" s="39"/>
      <c r="C328" s="101"/>
    </row>
    <row r="329" spans="1:3" s="100" customFormat="1" ht="14.25">
      <c r="A329" s="39"/>
      <c r="C329" s="101"/>
    </row>
    <row r="330" spans="1:3" s="100" customFormat="1" ht="14.25">
      <c r="A330" s="39"/>
      <c r="C330" s="101"/>
    </row>
    <row r="331" spans="1:3" s="100" customFormat="1" ht="14.25">
      <c r="A331" s="39"/>
      <c r="C331" s="101"/>
    </row>
    <row r="332" spans="1:3" s="100" customFormat="1" ht="14.25">
      <c r="A332" s="39"/>
      <c r="C332" s="101"/>
    </row>
    <row r="333" spans="1:3" s="100" customFormat="1" ht="14.25">
      <c r="A333" s="39"/>
      <c r="C333" s="101"/>
    </row>
    <row r="334" spans="1:3" s="100" customFormat="1" ht="14.25">
      <c r="A334" s="39"/>
      <c r="C334" s="101"/>
    </row>
    <row r="335" spans="1:3" s="100" customFormat="1" ht="14.25">
      <c r="A335" s="39"/>
      <c r="C335" s="101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100" customFormat="1" ht="14.25">
      <c r="A362" s="39"/>
      <c r="C362" s="101"/>
    </row>
    <row r="363" spans="1:3" s="102" customFormat="1" ht="12.75">
      <c r="A363" s="39"/>
      <c r="C363" s="103"/>
    </row>
    <row r="364" spans="1:3" s="100" customFormat="1" ht="14.25">
      <c r="A364" s="39"/>
      <c r="C364" s="101"/>
    </row>
    <row r="365" spans="1:3" s="100" customFormat="1" ht="14.25">
      <c r="A365" s="39"/>
      <c r="C365" s="101"/>
    </row>
    <row r="366" spans="1:3" s="100" customFormat="1" ht="14.25">
      <c r="A366" s="39"/>
      <c r="C366" s="101"/>
    </row>
    <row r="367" spans="1:3" s="100" customFormat="1" ht="14.25">
      <c r="A367" s="39"/>
      <c r="C367" s="101"/>
    </row>
    <row r="368" spans="1:3" s="100" customFormat="1" ht="14.25">
      <c r="A368" s="39"/>
      <c r="C368" s="101"/>
    </row>
    <row r="369" spans="1:3" s="100" customFormat="1" ht="14.25">
      <c r="A369" s="39"/>
      <c r="C369" s="101"/>
    </row>
    <row r="370" spans="1:3" s="100" customFormat="1" ht="14.25">
      <c r="A370" s="39"/>
      <c r="C370" s="101"/>
    </row>
    <row r="371" spans="1:3" s="100" customFormat="1" ht="14.25">
      <c r="A371" s="39"/>
      <c r="C371" s="101"/>
    </row>
    <row r="372" spans="1:3" s="100" customFormat="1" ht="14.25">
      <c r="A372" s="39"/>
      <c r="C372" s="101"/>
    </row>
    <row r="373" spans="1:3" s="100" customFormat="1" ht="14.25">
      <c r="A373" s="39"/>
      <c r="C373" s="101"/>
    </row>
    <row r="374" spans="1:3" s="100" customFormat="1" ht="14.25">
      <c r="A374" s="39"/>
      <c r="C374" s="101"/>
    </row>
    <row r="375" spans="1:3" s="100" customFormat="1" ht="14.25">
      <c r="A375" s="39"/>
      <c r="C375" s="101"/>
    </row>
    <row r="376" spans="1:3" s="100" customFormat="1" ht="14.25">
      <c r="A376" s="39"/>
      <c r="C376" s="101"/>
    </row>
    <row r="377" spans="1:3" s="100" customFormat="1" ht="14.25">
      <c r="A377" s="39"/>
      <c r="C377" s="101"/>
    </row>
    <row r="378" spans="1:3" s="100" customFormat="1" ht="14.25">
      <c r="A378" s="39"/>
      <c r="C378" s="101"/>
    </row>
    <row r="379" spans="1:3" s="100" customFormat="1" ht="14.25">
      <c r="A379" s="39"/>
      <c r="C379" s="101"/>
    </row>
    <row r="380" spans="1:3" s="100" customFormat="1" ht="14.25">
      <c r="A380" s="39"/>
      <c r="C380" s="101"/>
    </row>
    <row r="381" spans="1:3" s="100" customFormat="1" ht="14.25">
      <c r="A381" s="39"/>
      <c r="C381" s="101"/>
    </row>
    <row r="382" spans="1:3" s="100" customFormat="1" ht="14.25">
      <c r="A382" s="39"/>
      <c r="C382" s="101"/>
    </row>
    <row r="383" spans="1:3" s="100" customFormat="1" ht="14.25">
      <c r="A383" s="39"/>
      <c r="C383" s="101"/>
    </row>
    <row r="384" spans="1:3" s="100" customFormat="1" ht="14.25">
      <c r="A384" s="39"/>
      <c r="C384" s="101"/>
    </row>
    <row r="385" spans="1:3" s="100" customFormat="1" ht="14.25">
      <c r="A385" s="39"/>
      <c r="C385" s="101"/>
    </row>
    <row r="386" spans="1:3" s="100" customFormat="1" ht="14.25">
      <c r="A386" s="39"/>
      <c r="C386" s="101"/>
    </row>
    <row r="387" spans="1:3" s="100" customFormat="1" ht="14.25">
      <c r="A387" s="39"/>
      <c r="C387" s="101"/>
    </row>
    <row r="388" spans="1:3" s="100" customFormat="1" ht="14.25">
      <c r="A388" s="39"/>
      <c r="C388" s="101"/>
    </row>
    <row r="389" spans="1:3" s="100" customFormat="1" ht="14.25">
      <c r="A389" s="39"/>
      <c r="C389" s="101"/>
    </row>
    <row r="390" spans="1:3" s="100" customFormat="1" ht="14.25">
      <c r="A390" s="39"/>
      <c r="C390" s="101"/>
    </row>
    <row r="391" spans="1:3" s="100" customFormat="1" ht="14.25">
      <c r="A391" s="39"/>
      <c r="C391" s="101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100" customFormat="1" ht="14.25">
      <c r="A416" s="39"/>
      <c r="C416" s="101"/>
    </row>
    <row r="417" spans="1:3" s="100" customFormat="1" ht="14.25">
      <c r="A417" s="39"/>
      <c r="C417" s="101"/>
    </row>
    <row r="418" spans="1:3" s="100" customFormat="1" ht="14.25">
      <c r="A418" s="39"/>
      <c r="C418" s="101"/>
    </row>
    <row r="419" spans="1:3" s="100" customFormat="1" ht="14.25">
      <c r="A419" s="39"/>
      <c r="C419" s="101"/>
    </row>
    <row r="420" spans="1:3" s="100" customFormat="1" ht="14.25">
      <c r="A420" s="39"/>
      <c r="C420" s="101"/>
    </row>
    <row r="421" spans="1:3" s="100" customFormat="1" ht="14.25">
      <c r="A421" s="39"/>
      <c r="C421" s="101"/>
    </row>
    <row r="422" spans="1:3" s="100" customFormat="1" ht="14.25">
      <c r="A422" s="39"/>
      <c r="C422" s="101"/>
    </row>
    <row r="423" spans="1:3" s="100" customFormat="1" ht="14.25">
      <c r="A423" s="39"/>
      <c r="C423" s="101"/>
    </row>
    <row r="424" spans="1:3" s="100" customFormat="1" ht="14.25">
      <c r="A424" s="39"/>
      <c r="C424" s="101"/>
    </row>
    <row r="425" spans="1:3" s="100" customFormat="1" ht="14.25">
      <c r="A425" s="39"/>
      <c r="C425" s="101"/>
    </row>
    <row r="426" spans="1:3" s="100" customFormat="1" ht="14.25">
      <c r="A426" s="39"/>
      <c r="C426" s="101"/>
    </row>
    <row r="427" spans="1:3" s="100" customFormat="1" ht="14.25">
      <c r="A427" s="39"/>
      <c r="C427" s="101"/>
    </row>
    <row r="428" spans="1:3" s="100" customFormat="1" ht="14.25">
      <c r="A428" s="39"/>
      <c r="C428" s="101"/>
    </row>
    <row r="429" spans="1:3" s="100" customFormat="1" ht="14.25">
      <c r="A429" s="39"/>
      <c r="C429" s="101"/>
    </row>
    <row r="430" spans="1:3" s="100" customFormat="1" ht="14.25">
      <c r="A430" s="39"/>
      <c r="C430" s="101"/>
    </row>
    <row r="431" spans="1:3" s="100" customFormat="1" ht="14.25">
      <c r="A431" s="39"/>
      <c r="C431" s="101"/>
    </row>
    <row r="432" spans="1:3" s="100" customFormat="1" ht="14.25">
      <c r="A432" s="39"/>
      <c r="C432" s="101"/>
    </row>
    <row r="433" spans="1:3" s="100" customFormat="1" ht="14.25">
      <c r="A433" s="39"/>
      <c r="C433" s="101"/>
    </row>
    <row r="434" spans="1:3" s="100" customFormat="1" ht="14.25">
      <c r="A434" s="39"/>
      <c r="C434" s="101"/>
    </row>
    <row r="435" spans="1:3" s="100" customFormat="1" ht="14.25">
      <c r="A435" s="39"/>
      <c r="C435" s="101"/>
    </row>
    <row r="436" spans="1:3" s="100" customFormat="1" ht="14.25">
      <c r="A436" s="39"/>
      <c r="C436" s="101"/>
    </row>
    <row r="437" spans="1:3" s="100" customFormat="1" ht="14.25">
      <c r="A437" s="39"/>
      <c r="C437" s="101"/>
    </row>
    <row r="438" spans="1:3" s="100" customFormat="1" ht="14.25">
      <c r="A438" s="39"/>
      <c r="C438" s="101"/>
    </row>
    <row r="439" spans="1:3" s="100" customFormat="1" ht="14.25">
      <c r="A439" s="39"/>
      <c r="C439" s="101"/>
    </row>
    <row r="440" spans="1:3" s="100" customFormat="1" ht="14.25">
      <c r="A440" s="39"/>
      <c r="C440" s="101"/>
    </row>
    <row r="441" spans="1:3" s="100" customFormat="1" ht="14.25">
      <c r="A441" s="39"/>
      <c r="C441" s="101"/>
    </row>
    <row r="442" spans="1:3" s="100" customFormat="1" ht="14.25">
      <c r="A442" s="39"/>
      <c r="C442" s="101"/>
    </row>
    <row r="443" spans="1:3" s="100" customFormat="1" ht="14.25">
      <c r="A443" s="39"/>
      <c r="C443" s="101"/>
    </row>
    <row r="444" spans="1:3" s="100" customFormat="1" ht="14.25">
      <c r="A444" s="39"/>
      <c r="C444" s="101"/>
    </row>
    <row r="445" spans="1:3" s="100" customFormat="1" ht="9" customHeight="1">
      <c r="A445" s="39"/>
      <c r="C445" s="101"/>
    </row>
    <row r="447" ht="8.25" customHeight="1"/>
    <row r="448" ht="16.5" customHeight="1"/>
  </sheetData>
  <sheetProtection insertRows="0"/>
  <conditionalFormatting sqref="E10:O14 N35:O35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U92"/>
  <sheetViews>
    <sheetView showGridLines="0" defaultGridColor="0" zoomScale="75" zoomScaleNormal="75" colorId="22" workbookViewId="0" topLeftCell="B1">
      <selection activeCell="C1" sqref="C1"/>
    </sheetView>
  </sheetViews>
  <sheetFormatPr defaultColWidth="9.77734375" defaultRowHeight="15"/>
  <cols>
    <col min="1" max="1" width="17.3359375" style="39" hidden="1" customWidth="1"/>
    <col min="2" max="2" width="9.77734375" style="145" customWidth="1"/>
    <col min="3" max="3" width="69.21484375" style="66" customWidth="1"/>
    <col min="4" max="4" width="10.99609375" style="25" customWidth="1"/>
    <col min="5" max="6" width="10.77734375" style="25" customWidth="1"/>
    <col min="7" max="14" width="10.6640625" style="25" customWidth="1"/>
    <col min="15" max="15" width="65.3359375" style="25" customWidth="1"/>
    <col min="16" max="16" width="0.9921875" style="25" customWidth="1"/>
    <col min="17" max="17" width="0.55078125" style="25" customWidth="1"/>
    <col min="18" max="18" width="9.77734375" style="25" customWidth="1"/>
    <col min="19" max="19" width="40.77734375" style="25" customWidth="1"/>
    <col min="20" max="16384" width="9.77734375" style="25" customWidth="1"/>
  </cols>
  <sheetData>
    <row r="1" spans="1:17" ht="18">
      <c r="A1" s="51"/>
      <c r="C1" s="302" t="s">
        <v>375</v>
      </c>
      <c r="D1" s="24"/>
      <c r="Q1" s="26"/>
    </row>
    <row r="2" spans="1:16" ht="11.25" customHeight="1" thickBot="1">
      <c r="A2" s="51"/>
      <c r="C2" s="62"/>
      <c r="D2" s="27"/>
      <c r="P2" s="26"/>
    </row>
    <row r="3" spans="1:17" ht="16.5" thickTop="1">
      <c r="A3" s="117"/>
      <c r="B3" s="146"/>
      <c r="C3" s="63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  <c r="Q3" s="26"/>
    </row>
    <row r="4" spans="1:21" ht="18.75">
      <c r="A4" s="119"/>
      <c r="B4" s="147"/>
      <c r="C4" s="252" t="s">
        <v>284</v>
      </c>
      <c r="D4" s="344" t="s">
        <v>307</v>
      </c>
      <c r="E4" s="345"/>
      <c r="F4" s="345"/>
      <c r="G4" s="346"/>
      <c r="H4" s="345"/>
      <c r="I4" s="347"/>
      <c r="J4" s="345"/>
      <c r="K4" s="345"/>
      <c r="L4" s="345"/>
      <c r="M4" s="348"/>
      <c r="N4" s="348"/>
      <c r="O4" s="31"/>
      <c r="P4" s="33"/>
      <c r="U4" s="26"/>
    </row>
    <row r="5" spans="1:21" ht="15.75">
      <c r="A5" s="119"/>
      <c r="B5" s="147"/>
      <c r="C5" s="252" t="s">
        <v>285</v>
      </c>
      <c r="D5" s="286">
        <v>1995</v>
      </c>
      <c r="E5" s="286">
        <v>1996</v>
      </c>
      <c r="F5" s="286">
        <v>1997</v>
      </c>
      <c r="G5" s="286">
        <v>1998</v>
      </c>
      <c r="H5" s="286">
        <v>1999</v>
      </c>
      <c r="I5" s="286">
        <v>2000</v>
      </c>
      <c r="J5" s="286">
        <v>2001</v>
      </c>
      <c r="K5" s="286">
        <v>2002</v>
      </c>
      <c r="L5" s="286">
        <v>2003</v>
      </c>
      <c r="M5" s="34">
        <v>2004</v>
      </c>
      <c r="N5" s="34">
        <v>2005</v>
      </c>
      <c r="O5" s="35"/>
      <c r="P5" s="33"/>
      <c r="U5" s="26"/>
    </row>
    <row r="6" spans="1:21" ht="15.75">
      <c r="A6" s="119"/>
      <c r="B6" s="147"/>
      <c r="C6" s="365" t="str">
        <f>Fedőlap!E14</f>
        <v>Dátum: 2010.04.16.</v>
      </c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8"/>
      <c r="P6" s="33"/>
      <c r="U6" s="26"/>
    </row>
    <row r="7" spans="1:21" ht="10.5" customHeight="1" thickBot="1">
      <c r="A7" s="119"/>
      <c r="B7" s="147"/>
      <c r="C7" s="288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40"/>
      <c r="P7" s="33"/>
      <c r="U7" s="26"/>
    </row>
    <row r="8" spans="1:21" ht="17.25" thickBot="1" thickTop="1">
      <c r="A8" s="119" t="s">
        <v>38</v>
      </c>
      <c r="B8" s="147"/>
      <c r="C8" s="366" t="s">
        <v>309</v>
      </c>
      <c r="D8" s="372">
        <v>-133890</v>
      </c>
      <c r="E8" s="192">
        <v>77085</v>
      </c>
      <c r="F8" s="192">
        <v>-177617</v>
      </c>
      <c r="G8" s="192">
        <v>-540191</v>
      </c>
      <c r="H8" s="192">
        <v>-328319</v>
      </c>
      <c r="I8" s="192">
        <v>-367790</v>
      </c>
      <c r="J8" s="192">
        <v>-402941</v>
      </c>
      <c r="K8" s="192">
        <v>-1469610</v>
      </c>
      <c r="L8" s="192">
        <v>-732419</v>
      </c>
      <c r="M8" s="192">
        <v>-904520</v>
      </c>
      <c r="N8" s="192">
        <v>-547801</v>
      </c>
      <c r="O8" s="154"/>
      <c r="P8" s="41"/>
      <c r="U8" s="26"/>
    </row>
    <row r="9" spans="1:21" ht="16.5" thickTop="1">
      <c r="A9" s="119"/>
      <c r="B9" s="147"/>
      <c r="C9" s="373" t="s">
        <v>436</v>
      </c>
      <c r="D9" s="374" t="s">
        <v>437</v>
      </c>
      <c r="E9" s="374" t="s">
        <v>437</v>
      </c>
      <c r="F9" s="374" t="s">
        <v>437</v>
      </c>
      <c r="G9" s="374" t="s">
        <v>437</v>
      </c>
      <c r="H9" s="374" t="s">
        <v>437</v>
      </c>
      <c r="I9" s="374" t="s">
        <v>437</v>
      </c>
      <c r="J9" s="374" t="s">
        <v>437</v>
      </c>
      <c r="K9" s="374" t="s">
        <v>437</v>
      </c>
      <c r="L9" s="374" t="s">
        <v>437</v>
      </c>
      <c r="M9" s="374" t="s">
        <v>437</v>
      </c>
      <c r="N9" s="374" t="s">
        <v>437</v>
      </c>
      <c r="O9" s="155"/>
      <c r="P9" s="42"/>
      <c r="U9" s="26"/>
    </row>
    <row r="10" spans="1:21" ht="10.5" customHeight="1">
      <c r="A10" s="119"/>
      <c r="B10" s="147"/>
      <c r="C10" s="289"/>
      <c r="D10" s="43"/>
      <c r="E10" s="44"/>
      <c r="F10" s="44"/>
      <c r="G10" s="44"/>
      <c r="H10" s="44"/>
      <c r="I10" s="44"/>
      <c r="J10" s="44"/>
      <c r="K10" s="44"/>
      <c r="L10" s="44"/>
      <c r="M10" s="45"/>
      <c r="N10" s="45"/>
      <c r="O10" s="156"/>
      <c r="P10" s="42"/>
      <c r="U10" s="26"/>
    </row>
    <row r="11" spans="1:21" ht="15.75">
      <c r="A11" s="119" t="s">
        <v>39</v>
      </c>
      <c r="B11" s="147"/>
      <c r="C11" s="290" t="s">
        <v>310</v>
      </c>
      <c r="D11" s="193">
        <f aca="true" t="shared" si="0" ref="D11:J11">+SUM(D12:D16)</f>
        <v>-154251</v>
      </c>
      <c r="E11" s="193">
        <f t="shared" si="0"/>
        <v>-208943</v>
      </c>
      <c r="F11" s="193">
        <f t="shared" si="0"/>
        <v>-189109</v>
      </c>
      <c r="G11" s="193">
        <f t="shared" si="0"/>
        <v>-58804</v>
      </c>
      <c r="H11" s="193">
        <f t="shared" si="0"/>
        <v>-83707</v>
      </c>
      <c r="I11" s="193">
        <f t="shared" si="0"/>
        <v>-77508</v>
      </c>
      <c r="J11" s="193">
        <f t="shared" si="0"/>
        <v>-24965</v>
      </c>
      <c r="K11" s="193">
        <f>SUM(K12:K16)</f>
        <v>71266</v>
      </c>
      <c r="L11" s="193">
        <f>SUM(L12:L16)</f>
        <v>-28749</v>
      </c>
      <c r="M11" s="193">
        <f>SUM(M12:M16)</f>
        <v>688</v>
      </c>
      <c r="N11" s="193">
        <f>SUM(N12:N16)</f>
        <v>-376756</v>
      </c>
      <c r="O11" s="157"/>
      <c r="P11" s="42"/>
      <c r="U11" s="26"/>
    </row>
    <row r="12" spans="1:21" ht="15.75">
      <c r="A12" s="119" t="s">
        <v>40</v>
      </c>
      <c r="B12" s="147"/>
      <c r="C12" s="291" t="s">
        <v>311</v>
      </c>
      <c r="D12" s="194">
        <v>36787</v>
      </c>
      <c r="E12" s="194">
        <v>12548</v>
      </c>
      <c r="F12" s="194">
        <v>23521</v>
      </c>
      <c r="G12" s="194">
        <v>9239</v>
      </c>
      <c r="H12" s="194">
        <v>13798</v>
      </c>
      <c r="I12" s="194">
        <v>16794</v>
      </c>
      <c r="J12" s="194">
        <v>20492</v>
      </c>
      <c r="K12" s="194">
        <v>12484</v>
      </c>
      <c r="L12" s="193">
        <v>17933</v>
      </c>
      <c r="M12" s="193">
        <v>20941</v>
      </c>
      <c r="N12" s="193">
        <v>30360</v>
      </c>
      <c r="O12" s="157" t="s">
        <v>17</v>
      </c>
      <c r="P12" s="42"/>
      <c r="U12" s="26"/>
    </row>
    <row r="13" spans="1:21" ht="15.75">
      <c r="A13" s="119" t="s">
        <v>41</v>
      </c>
      <c r="B13" s="147"/>
      <c r="C13" s="291" t="s">
        <v>312</v>
      </c>
      <c r="D13" s="194">
        <v>-46402</v>
      </c>
      <c r="E13" s="194">
        <v>-52602</v>
      </c>
      <c r="F13" s="194">
        <v>-67157</v>
      </c>
      <c r="G13" s="194">
        <v>-52128</v>
      </c>
      <c r="H13" s="194">
        <v>-34996</v>
      </c>
      <c r="I13" s="194">
        <v>-83437</v>
      </c>
      <c r="J13" s="194">
        <v>-26473</v>
      </c>
      <c r="K13" s="194">
        <v>-25090</v>
      </c>
      <c r="L13" s="193">
        <v>-43719</v>
      </c>
      <c r="M13" s="193">
        <v>-30346</v>
      </c>
      <c r="N13" s="193">
        <v>-18715</v>
      </c>
      <c r="O13" s="157"/>
      <c r="P13" s="42"/>
      <c r="U13" s="26"/>
    </row>
    <row r="14" spans="1:21" ht="15.75">
      <c r="A14" s="119" t="s">
        <v>42</v>
      </c>
      <c r="B14" s="147"/>
      <c r="C14" s="291" t="s">
        <v>313</v>
      </c>
      <c r="D14" s="194">
        <v>13360</v>
      </c>
      <c r="E14" s="194">
        <v>62191</v>
      </c>
      <c r="F14" s="194">
        <v>25728</v>
      </c>
      <c r="G14" s="194">
        <v>49248</v>
      </c>
      <c r="H14" s="194">
        <v>12252</v>
      </c>
      <c r="I14" s="194">
        <v>7614</v>
      </c>
      <c r="J14" s="194">
        <v>10996</v>
      </c>
      <c r="K14" s="194">
        <v>107849</v>
      </c>
      <c r="L14" s="193">
        <v>5247</v>
      </c>
      <c r="M14" s="193">
        <v>8496</v>
      </c>
      <c r="N14" s="193">
        <v>8056</v>
      </c>
      <c r="O14" s="157"/>
      <c r="P14" s="42"/>
      <c r="U14" s="26"/>
    </row>
    <row r="15" spans="1:21" ht="15.75">
      <c r="A15" s="119" t="s">
        <v>43</v>
      </c>
      <c r="B15" s="147"/>
      <c r="C15" s="291" t="s">
        <v>314</v>
      </c>
      <c r="D15" s="194">
        <v>-150014</v>
      </c>
      <c r="E15" s="194">
        <v>-228527</v>
      </c>
      <c r="F15" s="194">
        <v>-173248</v>
      </c>
      <c r="G15" s="194">
        <v>-67645</v>
      </c>
      <c r="H15" s="194">
        <v>-73727</v>
      </c>
      <c r="I15" s="194">
        <v>-21055</v>
      </c>
      <c r="J15" s="194">
        <v>-29736</v>
      </c>
      <c r="K15" s="194">
        <v>-23523</v>
      </c>
      <c r="L15" s="193">
        <v>-580</v>
      </c>
      <c r="M15" s="193">
        <v>-223</v>
      </c>
      <c r="N15" s="193">
        <v>-401919</v>
      </c>
      <c r="O15" s="157"/>
      <c r="P15" s="42"/>
      <c r="U15" s="26"/>
    </row>
    <row r="16" spans="1:21" ht="15.75">
      <c r="A16" s="119" t="s">
        <v>44</v>
      </c>
      <c r="B16" s="147"/>
      <c r="C16" s="291" t="s">
        <v>315</v>
      </c>
      <c r="D16" s="195">
        <v>-7982</v>
      </c>
      <c r="E16" s="195">
        <v>-2553</v>
      </c>
      <c r="F16" s="195">
        <v>2047</v>
      </c>
      <c r="G16" s="195">
        <v>2482</v>
      </c>
      <c r="H16" s="195">
        <v>-1034</v>
      </c>
      <c r="I16" s="195">
        <v>2576</v>
      </c>
      <c r="J16" s="195">
        <v>-244</v>
      </c>
      <c r="K16" s="195">
        <v>-454</v>
      </c>
      <c r="L16" s="193">
        <v>-7630</v>
      </c>
      <c r="M16" s="204">
        <v>1820</v>
      </c>
      <c r="N16" s="204">
        <v>5462</v>
      </c>
      <c r="O16" s="157"/>
      <c r="P16" s="42"/>
      <c r="U16" s="26"/>
    </row>
    <row r="17" spans="1:21" ht="15.75">
      <c r="A17" s="119"/>
      <c r="B17" s="147"/>
      <c r="C17" s="367" t="s">
        <v>434</v>
      </c>
      <c r="D17" s="195" t="s">
        <v>435</v>
      </c>
      <c r="E17" s="195" t="s">
        <v>435</v>
      </c>
      <c r="F17" s="195" t="s">
        <v>435</v>
      </c>
      <c r="G17" s="195" t="s">
        <v>435</v>
      </c>
      <c r="H17" s="195" t="s">
        <v>435</v>
      </c>
      <c r="I17" s="195" t="s">
        <v>435</v>
      </c>
      <c r="J17" s="195" t="s">
        <v>435</v>
      </c>
      <c r="K17" s="195" t="s">
        <v>435</v>
      </c>
      <c r="L17" s="195" t="s">
        <v>435</v>
      </c>
      <c r="M17" s="204" t="s">
        <v>435</v>
      </c>
      <c r="N17" s="195" t="s">
        <v>435</v>
      </c>
      <c r="O17" s="157"/>
      <c r="P17" s="42"/>
      <c r="U17" s="26"/>
    </row>
    <row r="18" spans="1:21" ht="15.75">
      <c r="A18" s="119" t="s">
        <v>57</v>
      </c>
      <c r="B18" s="147"/>
      <c r="C18" s="292" t="s">
        <v>316</v>
      </c>
      <c r="D18" s="196">
        <v>1848</v>
      </c>
      <c r="E18" s="196">
        <v>262</v>
      </c>
      <c r="F18" s="196">
        <v>-238</v>
      </c>
      <c r="G18" s="196">
        <v>-4</v>
      </c>
      <c r="H18" s="196">
        <v>-400</v>
      </c>
      <c r="I18" s="196">
        <v>1328</v>
      </c>
      <c r="J18" s="196">
        <v>-1661</v>
      </c>
      <c r="K18" s="196">
        <v>-1266</v>
      </c>
      <c r="L18" s="196">
        <v>-8062</v>
      </c>
      <c r="M18" s="196">
        <v>990</v>
      </c>
      <c r="N18" s="196">
        <v>4859</v>
      </c>
      <c r="O18" s="376" t="s">
        <v>362</v>
      </c>
      <c r="P18" s="42"/>
      <c r="U18" s="26"/>
    </row>
    <row r="19" spans="1:21" ht="15.75">
      <c r="A19" s="119" t="s">
        <v>58</v>
      </c>
      <c r="B19" s="147"/>
      <c r="C19" s="292" t="s">
        <v>317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8"/>
      <c r="P19" s="42"/>
      <c r="U19" s="26"/>
    </row>
    <row r="20" spans="1:21" ht="15.75">
      <c r="A20" s="119"/>
      <c r="B20" s="147"/>
      <c r="C20" s="292"/>
      <c r="D20" s="369"/>
      <c r="E20" s="370"/>
      <c r="F20" s="370"/>
      <c r="G20" s="370"/>
      <c r="H20" s="370"/>
      <c r="I20" s="370"/>
      <c r="J20" s="370"/>
      <c r="K20" s="370"/>
      <c r="L20" s="370"/>
      <c r="M20" s="371"/>
      <c r="N20" s="59"/>
      <c r="O20" s="157"/>
      <c r="P20" s="42"/>
      <c r="U20" s="26"/>
    </row>
    <row r="21" spans="1:21" ht="15.75">
      <c r="A21" s="119"/>
      <c r="B21" s="147"/>
      <c r="C21" s="46" t="s">
        <v>381</v>
      </c>
      <c r="D21" s="151" t="s">
        <v>275</v>
      </c>
      <c r="E21" s="151" t="s">
        <v>275</v>
      </c>
      <c r="F21" s="151" t="s">
        <v>275</v>
      </c>
      <c r="G21" s="151" t="s">
        <v>275</v>
      </c>
      <c r="H21" s="151" t="s">
        <v>275</v>
      </c>
      <c r="I21" s="151" t="s">
        <v>275</v>
      </c>
      <c r="J21" s="151" t="s">
        <v>275</v>
      </c>
      <c r="K21" s="151" t="s">
        <v>275</v>
      </c>
      <c r="L21" s="151" t="s">
        <v>275</v>
      </c>
      <c r="M21" s="150" t="s">
        <v>275</v>
      </c>
      <c r="N21" s="193" t="s">
        <v>275</v>
      </c>
      <c r="O21" s="157"/>
      <c r="P21" s="42"/>
      <c r="U21" s="26"/>
    </row>
    <row r="22" spans="1:21" ht="15.75">
      <c r="A22" s="119"/>
      <c r="B22" s="147"/>
      <c r="C22" s="368" t="s">
        <v>316</v>
      </c>
      <c r="D22" s="152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58"/>
      <c r="P22" s="42"/>
      <c r="U22" s="26"/>
    </row>
    <row r="23" spans="1:21" ht="15.75">
      <c r="A23" s="119"/>
      <c r="B23" s="147"/>
      <c r="C23" s="368" t="s">
        <v>317</v>
      </c>
      <c r="D23" s="152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58"/>
      <c r="P23" s="42"/>
      <c r="U23" s="26"/>
    </row>
    <row r="24" spans="1:21" ht="15.75">
      <c r="A24" s="119"/>
      <c r="B24" s="147"/>
      <c r="C24" s="368"/>
      <c r="D24" s="47"/>
      <c r="E24" s="48"/>
      <c r="F24" s="48"/>
      <c r="G24" s="48"/>
      <c r="H24" s="48"/>
      <c r="I24" s="48"/>
      <c r="J24" s="48"/>
      <c r="K24" s="48"/>
      <c r="L24" s="48"/>
      <c r="M24" s="333"/>
      <c r="N24" s="59"/>
      <c r="O24" s="157"/>
      <c r="P24" s="42"/>
      <c r="U24" s="26"/>
    </row>
    <row r="25" spans="1:21" ht="15.75">
      <c r="A25" s="119" t="s">
        <v>45</v>
      </c>
      <c r="B25" s="147"/>
      <c r="C25" s="294" t="s">
        <v>319</v>
      </c>
      <c r="D25" s="197">
        <v>-18665</v>
      </c>
      <c r="E25" s="197">
        <v>-93473</v>
      </c>
      <c r="F25" s="197">
        <v>-30032</v>
      </c>
      <c r="G25" s="197">
        <v>-15715</v>
      </c>
      <c r="H25" s="197">
        <v>-2300</v>
      </c>
      <c r="I25" s="197">
        <v>54416</v>
      </c>
      <c r="J25" s="197">
        <v>2492</v>
      </c>
      <c r="K25" s="197">
        <v>11287</v>
      </c>
      <c r="L25" s="193">
        <v>6723</v>
      </c>
      <c r="M25" s="193">
        <v>-38590</v>
      </c>
      <c r="N25" s="194">
        <v>-62554</v>
      </c>
      <c r="O25" s="157"/>
      <c r="P25" s="42"/>
      <c r="U25" s="26"/>
    </row>
    <row r="26" spans="1:21" ht="15.75">
      <c r="A26" s="119"/>
      <c r="B26" s="147"/>
      <c r="C26" s="293"/>
      <c r="D26" s="47"/>
      <c r="E26" s="48"/>
      <c r="F26" s="48"/>
      <c r="G26" s="48"/>
      <c r="H26" s="48"/>
      <c r="I26" s="48"/>
      <c r="J26" s="48"/>
      <c r="K26" s="48"/>
      <c r="L26" s="48"/>
      <c r="M26" s="333"/>
      <c r="N26" s="335"/>
      <c r="O26" s="157"/>
      <c r="P26" s="42"/>
      <c r="U26" s="26"/>
    </row>
    <row r="27" spans="1:21" ht="15.75">
      <c r="A27" s="119" t="s">
        <v>46</v>
      </c>
      <c r="B27" s="147"/>
      <c r="C27" s="294" t="s">
        <v>320</v>
      </c>
      <c r="D27" s="193">
        <f aca="true" t="shared" si="1" ref="D27:J27">+D28+D29+D30</f>
        <v>-3600</v>
      </c>
      <c r="E27" s="193">
        <f t="shared" si="1"/>
        <v>16993</v>
      </c>
      <c r="F27" s="193">
        <f t="shared" si="1"/>
        <v>4551</v>
      </c>
      <c r="G27" s="193">
        <f t="shared" si="1"/>
        <v>24693</v>
      </c>
      <c r="H27" s="193">
        <f t="shared" si="1"/>
        <v>10437</v>
      </c>
      <c r="I27" s="193">
        <f t="shared" si="1"/>
        <v>27048</v>
      </c>
      <c r="J27" s="193">
        <f t="shared" si="1"/>
        <v>40019</v>
      </c>
      <c r="K27" s="193">
        <f>SUM(K28:K30)</f>
        <v>42219</v>
      </c>
      <c r="L27" s="193">
        <f>SUM(L28:L30)</f>
        <v>42307</v>
      </c>
      <c r="M27" s="193">
        <f>SUM(M28:M32)</f>
        <v>197696</v>
      </c>
      <c r="N27" s="193">
        <f>SUM(N28:N32)</f>
        <v>-54898</v>
      </c>
      <c r="O27" s="157"/>
      <c r="P27" s="42"/>
      <c r="U27" s="26"/>
    </row>
    <row r="28" spans="1:21" ht="15.75">
      <c r="A28" s="119" t="s">
        <v>59</v>
      </c>
      <c r="B28" s="147"/>
      <c r="C28" s="292" t="s">
        <v>316</v>
      </c>
      <c r="D28" s="152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-3435</v>
      </c>
      <c r="L28" s="196">
        <v>76</v>
      </c>
      <c r="M28" s="196">
        <v>1168</v>
      </c>
      <c r="N28" s="196">
        <v>8118</v>
      </c>
      <c r="O28" s="301" t="s">
        <v>363</v>
      </c>
      <c r="P28" s="42"/>
      <c r="U28" s="26"/>
    </row>
    <row r="29" spans="1:21" ht="15.75">
      <c r="A29" s="119"/>
      <c r="B29" s="147"/>
      <c r="C29" s="292" t="s">
        <v>317</v>
      </c>
      <c r="D29" s="196">
        <v>12439</v>
      </c>
      <c r="E29" s="196">
        <v>7562</v>
      </c>
      <c r="F29" s="196">
        <v>-21818</v>
      </c>
      <c r="G29" s="196">
        <v>13583</v>
      </c>
      <c r="H29" s="196">
        <v>-5016</v>
      </c>
      <c r="I29" s="196">
        <v>5744</v>
      </c>
      <c r="J29" s="196">
        <v>16200</v>
      </c>
      <c r="K29" s="196">
        <v>27352</v>
      </c>
      <c r="L29" s="196">
        <v>32821</v>
      </c>
      <c r="M29" s="196">
        <v>144535</v>
      </c>
      <c r="N29" s="196">
        <v>15484</v>
      </c>
      <c r="O29" s="301" t="s">
        <v>364</v>
      </c>
      <c r="P29" s="42"/>
      <c r="U29" s="26"/>
    </row>
    <row r="30" spans="1:21" ht="15.75">
      <c r="A30" s="119" t="s">
        <v>60</v>
      </c>
      <c r="B30" s="147"/>
      <c r="C30" s="292" t="s">
        <v>318</v>
      </c>
      <c r="D30" s="196">
        <v>-16039</v>
      </c>
      <c r="E30" s="196">
        <v>9431</v>
      </c>
      <c r="F30" s="196">
        <v>26369</v>
      </c>
      <c r="G30" s="196">
        <v>11110</v>
      </c>
      <c r="H30" s="196">
        <v>15453</v>
      </c>
      <c r="I30" s="196">
        <v>21304</v>
      </c>
      <c r="J30" s="196">
        <v>23819</v>
      </c>
      <c r="K30" s="196">
        <v>18302</v>
      </c>
      <c r="L30" s="196">
        <v>9410</v>
      </c>
      <c r="M30" s="196">
        <v>2671</v>
      </c>
      <c r="N30" s="196">
        <v>-78200</v>
      </c>
      <c r="O30" s="301" t="s">
        <v>365</v>
      </c>
      <c r="P30" s="42"/>
      <c r="U30" s="26"/>
    </row>
    <row r="31" spans="1:21" ht="15.75">
      <c r="A31" s="119"/>
      <c r="B31" s="147"/>
      <c r="C31" s="292" t="s">
        <v>322</v>
      </c>
      <c r="D31" s="153">
        <v>0</v>
      </c>
      <c r="E31" s="208">
        <v>0</v>
      </c>
      <c r="F31" s="208">
        <v>0</v>
      </c>
      <c r="G31" s="208">
        <v>0</v>
      </c>
      <c r="H31" s="208">
        <v>0</v>
      </c>
      <c r="I31" s="208">
        <v>0</v>
      </c>
      <c r="J31" s="208">
        <v>0</v>
      </c>
      <c r="K31" s="208">
        <v>0</v>
      </c>
      <c r="L31" s="208">
        <v>0</v>
      </c>
      <c r="M31" s="196">
        <v>36122</v>
      </c>
      <c r="N31" s="196">
        <v>11779</v>
      </c>
      <c r="O31" s="198" t="s">
        <v>438</v>
      </c>
      <c r="P31" s="42"/>
      <c r="U31" s="26"/>
    </row>
    <row r="32" spans="1:21" ht="15.75">
      <c r="A32" s="119"/>
      <c r="B32" s="147"/>
      <c r="C32" s="292" t="s">
        <v>323</v>
      </c>
      <c r="D32" s="153">
        <v>0</v>
      </c>
      <c r="E32" s="208">
        <v>0</v>
      </c>
      <c r="F32" s="208">
        <v>0</v>
      </c>
      <c r="G32" s="208">
        <v>0</v>
      </c>
      <c r="H32" s="208">
        <v>0</v>
      </c>
      <c r="I32" s="208">
        <v>0</v>
      </c>
      <c r="J32" s="208">
        <v>0</v>
      </c>
      <c r="K32" s="208">
        <v>0</v>
      </c>
      <c r="L32" s="208">
        <v>0</v>
      </c>
      <c r="M32" s="196">
        <v>13200</v>
      </c>
      <c r="N32" s="196">
        <v>-12079</v>
      </c>
      <c r="O32" s="198" t="s">
        <v>366</v>
      </c>
      <c r="P32" s="42"/>
      <c r="U32" s="26"/>
    </row>
    <row r="33" spans="1:21" ht="15.75">
      <c r="A33" s="119" t="s">
        <v>47</v>
      </c>
      <c r="B33" s="147"/>
      <c r="C33" s="294" t="s">
        <v>321</v>
      </c>
      <c r="D33" s="194">
        <v>32347</v>
      </c>
      <c r="E33" s="195">
        <v>-3945</v>
      </c>
      <c r="F33" s="195">
        <v>29527</v>
      </c>
      <c r="G33" s="195">
        <v>-27532</v>
      </c>
      <c r="H33" s="195">
        <v>-3745</v>
      </c>
      <c r="I33" s="195">
        <v>3325</v>
      </c>
      <c r="J33" s="195">
        <v>-20898</v>
      </c>
      <c r="K33" s="195">
        <v>-3571</v>
      </c>
      <c r="L33" s="193">
        <v>-181678</v>
      </c>
      <c r="M33" s="193">
        <v>-92809</v>
      </c>
      <c r="N33" s="193">
        <v>45130</v>
      </c>
      <c r="O33" s="157"/>
      <c r="P33" s="42"/>
      <c r="U33" s="26"/>
    </row>
    <row r="34" spans="1:21" ht="15.75">
      <c r="A34" s="119" t="s">
        <v>61</v>
      </c>
      <c r="B34" s="147"/>
      <c r="C34" s="292" t="s">
        <v>316</v>
      </c>
      <c r="D34" s="196">
        <v>0</v>
      </c>
      <c r="E34" s="196">
        <v>0</v>
      </c>
      <c r="F34" s="196">
        <v>0</v>
      </c>
      <c r="G34" s="196">
        <v>0</v>
      </c>
      <c r="H34" s="196">
        <v>0</v>
      </c>
      <c r="I34" s="196">
        <v>-878</v>
      </c>
      <c r="J34" s="196">
        <v>-1</v>
      </c>
      <c r="K34" s="196">
        <v>2216</v>
      </c>
      <c r="L34" s="196">
        <v>-7858</v>
      </c>
      <c r="M34" s="196">
        <v>6955</v>
      </c>
      <c r="N34" s="196">
        <v>-8158</v>
      </c>
      <c r="O34" s="300" t="s">
        <v>367</v>
      </c>
      <c r="P34" s="42"/>
      <c r="U34" s="26"/>
    </row>
    <row r="35" spans="1:21" ht="15.75">
      <c r="A35" s="119"/>
      <c r="B35" s="147"/>
      <c r="C35" s="292" t="s">
        <v>317</v>
      </c>
      <c r="D35" s="196">
        <v>0</v>
      </c>
      <c r="E35" s="196">
        <v>0</v>
      </c>
      <c r="F35" s="196">
        <v>0</v>
      </c>
      <c r="G35" s="196">
        <v>0</v>
      </c>
      <c r="H35" s="196">
        <v>0</v>
      </c>
      <c r="I35" s="196">
        <v>-11747</v>
      </c>
      <c r="J35" s="196">
        <v>-8658</v>
      </c>
      <c r="K35" s="196">
        <v>-18414</v>
      </c>
      <c r="L35" s="196">
        <v>-4476</v>
      </c>
      <c r="M35" s="196">
        <v>-1789</v>
      </c>
      <c r="N35" s="196">
        <v>9100</v>
      </c>
      <c r="O35" s="300" t="s">
        <v>368</v>
      </c>
      <c r="P35" s="42"/>
      <c r="U35" s="26"/>
    </row>
    <row r="36" spans="1:21" ht="15.75">
      <c r="A36" s="119"/>
      <c r="B36" s="147"/>
      <c r="C36" s="292" t="s">
        <v>318</v>
      </c>
      <c r="D36" s="152">
        <v>0</v>
      </c>
      <c r="E36" s="196">
        <v>0</v>
      </c>
      <c r="F36" s="196">
        <v>0</v>
      </c>
      <c r="G36" s="196">
        <v>0</v>
      </c>
      <c r="H36" s="196">
        <v>0</v>
      </c>
      <c r="I36" s="196">
        <v>0</v>
      </c>
      <c r="J36" s="196">
        <v>-27416</v>
      </c>
      <c r="K36" s="196">
        <v>19317</v>
      </c>
      <c r="L36" s="196">
        <v>-174618</v>
      </c>
      <c r="M36" s="196">
        <v>-35436</v>
      </c>
      <c r="N36" s="196">
        <v>71298</v>
      </c>
      <c r="O36" s="300" t="s">
        <v>369</v>
      </c>
      <c r="P36" s="42"/>
      <c r="U36" s="26"/>
    </row>
    <row r="37" spans="1:21" ht="15.75">
      <c r="A37" s="119"/>
      <c r="B37" s="147"/>
      <c r="C37" s="292" t="s">
        <v>322</v>
      </c>
      <c r="D37" s="196">
        <v>0</v>
      </c>
      <c r="E37" s="196">
        <v>0</v>
      </c>
      <c r="F37" s="196">
        <v>0</v>
      </c>
      <c r="G37" s="196">
        <v>-1156</v>
      </c>
      <c r="H37" s="196">
        <v>-319</v>
      </c>
      <c r="I37" s="196">
        <v>-668</v>
      </c>
      <c r="J37" s="196">
        <v>1705</v>
      </c>
      <c r="K37" s="196">
        <v>-8496</v>
      </c>
      <c r="L37" s="196">
        <v>9</v>
      </c>
      <c r="M37" s="196">
        <v>-77826</v>
      </c>
      <c r="N37" s="196">
        <v>-3164</v>
      </c>
      <c r="O37" s="300" t="s">
        <v>370</v>
      </c>
      <c r="P37" s="42"/>
      <c r="U37" s="26"/>
    </row>
    <row r="38" spans="1:21" ht="15.75">
      <c r="A38" s="119" t="s">
        <v>62</v>
      </c>
      <c r="B38" s="147"/>
      <c r="C38" s="292" t="s">
        <v>323</v>
      </c>
      <c r="D38" s="196">
        <v>34747</v>
      </c>
      <c r="E38" s="196">
        <v>218</v>
      </c>
      <c r="F38" s="196">
        <v>25187</v>
      </c>
      <c r="G38" s="196">
        <v>-21813</v>
      </c>
      <c r="H38" s="196">
        <v>-12351</v>
      </c>
      <c r="I38" s="196">
        <v>8270</v>
      </c>
      <c r="J38" s="196">
        <v>22485</v>
      </c>
      <c r="K38" s="196">
        <v>1758</v>
      </c>
      <c r="L38" s="196">
        <v>12776</v>
      </c>
      <c r="M38" s="196">
        <v>19358</v>
      </c>
      <c r="N38" s="196">
        <v>-34855</v>
      </c>
      <c r="O38" s="300" t="s">
        <v>371</v>
      </c>
      <c r="P38" s="42"/>
      <c r="U38" s="26"/>
    </row>
    <row r="39" spans="2:21" ht="15.75">
      <c r="B39" s="147"/>
      <c r="C39" s="293"/>
      <c r="M39" s="107"/>
      <c r="N39" s="107"/>
      <c r="O39" s="157"/>
      <c r="P39" s="42"/>
      <c r="U39" s="26"/>
    </row>
    <row r="40" spans="1:21" ht="30.75">
      <c r="A40" s="119" t="s">
        <v>48</v>
      </c>
      <c r="B40" s="147"/>
      <c r="C40" s="295" t="s">
        <v>324</v>
      </c>
      <c r="D40" s="151" t="s">
        <v>275</v>
      </c>
      <c r="E40" s="151" t="s">
        <v>275</v>
      </c>
      <c r="F40" s="151" t="s">
        <v>275</v>
      </c>
      <c r="G40" s="151" t="s">
        <v>275</v>
      </c>
      <c r="H40" s="151" t="s">
        <v>275</v>
      </c>
      <c r="I40" s="151" t="s">
        <v>275</v>
      </c>
      <c r="J40" s="151" t="s">
        <v>275</v>
      </c>
      <c r="K40" s="151" t="s">
        <v>275</v>
      </c>
      <c r="L40" s="193" t="s">
        <v>275</v>
      </c>
      <c r="M40" s="334" t="s">
        <v>275</v>
      </c>
      <c r="N40" s="193" t="s">
        <v>275</v>
      </c>
      <c r="O40" s="157"/>
      <c r="P40" s="42"/>
      <c r="U40" s="26"/>
    </row>
    <row r="41" spans="1:21" ht="15.75">
      <c r="A41" s="119" t="s">
        <v>49</v>
      </c>
      <c r="B41" s="147"/>
      <c r="C41" s="294" t="s">
        <v>325</v>
      </c>
      <c r="D41" s="193">
        <f aca="true" t="shared" si="2" ref="D41:J41">+D42+D43+D44</f>
        <v>-56711</v>
      </c>
      <c r="E41" s="193">
        <f t="shared" si="2"/>
        <v>-64292</v>
      </c>
      <c r="F41" s="193">
        <f t="shared" si="2"/>
        <v>-110048</v>
      </c>
      <c r="G41" s="193">
        <f t="shared" si="2"/>
        <v>-20858.609090909085</v>
      </c>
      <c r="H41" s="193">
        <f t="shared" si="2"/>
        <v>-63982</v>
      </c>
      <c r="I41" s="193">
        <f t="shared" si="2"/>
        <v>-13648</v>
      </c>
      <c r="J41" s="193">
        <f t="shared" si="2"/>
        <v>-121268</v>
      </c>
      <c r="K41" s="193">
        <f>SUM(K42:K44)</f>
        <v>70618</v>
      </c>
      <c r="L41" s="193">
        <f>SUM(L42:L44)</f>
        <v>-101285</v>
      </c>
      <c r="M41" s="193">
        <f>SUM(M42:M44)</f>
        <v>-208947</v>
      </c>
      <c r="N41" s="193">
        <f>SUM(N42:N45)</f>
        <v>-166980</v>
      </c>
      <c r="O41" s="157"/>
      <c r="P41" s="42"/>
      <c r="U41" s="26"/>
    </row>
    <row r="42" spans="1:21" ht="15.75">
      <c r="A42" s="119" t="s">
        <v>63</v>
      </c>
      <c r="B42" s="147"/>
      <c r="C42" s="292" t="s">
        <v>316</v>
      </c>
      <c r="D42" s="196">
        <v>-17022</v>
      </c>
      <c r="E42" s="196">
        <v>8161</v>
      </c>
      <c r="F42" s="196">
        <v>9172</v>
      </c>
      <c r="G42" s="196">
        <v>18674.3</v>
      </c>
      <c r="H42" s="196">
        <v>-7358</v>
      </c>
      <c r="I42" s="196">
        <v>679</v>
      </c>
      <c r="J42" s="196">
        <v>-24</v>
      </c>
      <c r="K42" s="196">
        <v>9902</v>
      </c>
      <c r="L42" s="196">
        <v>22558</v>
      </c>
      <c r="M42" s="196">
        <v>39355</v>
      </c>
      <c r="N42" s="196">
        <v>39652</v>
      </c>
      <c r="O42" s="301" t="s">
        <v>372</v>
      </c>
      <c r="P42" s="42"/>
      <c r="U42" s="26"/>
    </row>
    <row r="43" spans="1:21" ht="15.75">
      <c r="A43" s="119"/>
      <c r="B43" s="147"/>
      <c r="C43" s="292" t="s">
        <v>317</v>
      </c>
      <c r="D43" s="196">
        <v>-42726</v>
      </c>
      <c r="E43" s="196">
        <v>-78431</v>
      </c>
      <c r="F43" s="196">
        <v>-116459</v>
      </c>
      <c r="G43" s="196">
        <v>-41425.90909090909</v>
      </c>
      <c r="H43" s="196">
        <v>-63910</v>
      </c>
      <c r="I43" s="196">
        <v>-18545</v>
      </c>
      <c r="J43" s="196">
        <v>-100350</v>
      </c>
      <c r="K43" s="196">
        <v>22168</v>
      </c>
      <c r="L43" s="196">
        <v>-131973</v>
      </c>
      <c r="M43" s="196">
        <v>-247607</v>
      </c>
      <c r="N43" s="196">
        <v>-206276</v>
      </c>
      <c r="O43" s="301" t="s">
        <v>373</v>
      </c>
      <c r="P43" s="42"/>
      <c r="U43" s="26"/>
    </row>
    <row r="44" spans="1:21" ht="15.75">
      <c r="A44" s="119" t="s">
        <v>266</v>
      </c>
      <c r="B44" s="147"/>
      <c r="C44" s="292" t="s">
        <v>318</v>
      </c>
      <c r="D44" s="196">
        <v>3037</v>
      </c>
      <c r="E44" s="196">
        <v>5978</v>
      </c>
      <c r="F44" s="196">
        <v>-2761</v>
      </c>
      <c r="G44" s="196">
        <v>1893</v>
      </c>
      <c r="H44" s="196">
        <v>7286</v>
      </c>
      <c r="I44" s="196">
        <v>4218</v>
      </c>
      <c r="J44" s="196">
        <v>-20894</v>
      </c>
      <c r="K44" s="196">
        <v>38548</v>
      </c>
      <c r="L44" s="196">
        <v>8130</v>
      </c>
      <c r="M44" s="196">
        <v>-695</v>
      </c>
      <c r="N44" s="196">
        <v>-356</v>
      </c>
      <c r="O44" s="301" t="s">
        <v>374</v>
      </c>
      <c r="P44" s="42"/>
      <c r="U44" s="26"/>
    </row>
    <row r="45" spans="1:21" ht="15.75">
      <c r="A45" s="119"/>
      <c r="B45" s="91"/>
      <c r="C45" s="292"/>
      <c r="D45" s="56"/>
      <c r="E45" s="59"/>
      <c r="F45" s="59"/>
      <c r="G45" s="59"/>
      <c r="H45" s="59"/>
      <c r="I45" s="59"/>
      <c r="J45" s="59"/>
      <c r="K45" s="59"/>
      <c r="L45" s="59"/>
      <c r="M45" s="335"/>
      <c r="N45" s="45"/>
      <c r="O45" s="157"/>
      <c r="P45" s="42"/>
      <c r="U45" s="26"/>
    </row>
    <row r="46" spans="1:21" ht="15.75">
      <c r="A46" s="119" t="s">
        <v>50</v>
      </c>
      <c r="B46" s="147"/>
      <c r="C46" s="294" t="s">
        <v>326</v>
      </c>
      <c r="D46" s="194">
        <f>SUM(D47:D67)</f>
        <v>-175281</v>
      </c>
      <c r="E46" s="194">
        <f aca="true" t="shared" si="3" ref="E46:M46">SUM(E47:E67)</f>
        <v>-103130</v>
      </c>
      <c r="F46" s="194">
        <f t="shared" si="3"/>
        <v>-52016</v>
      </c>
      <c r="G46" s="194">
        <f t="shared" si="3"/>
        <v>-113725</v>
      </c>
      <c r="H46" s="194">
        <f t="shared" si="3"/>
        <v>-139032</v>
      </c>
      <c r="I46" s="194">
        <f t="shared" si="3"/>
        <v>26454</v>
      </c>
      <c r="J46" s="194">
        <f t="shared" si="3"/>
        <v>-179798</v>
      </c>
      <c r="K46" s="194">
        <f t="shared" si="3"/>
        <v>-58796</v>
      </c>
      <c r="L46" s="194">
        <f t="shared" si="3"/>
        <v>-98977</v>
      </c>
      <c r="M46" s="193">
        <f t="shared" si="3"/>
        <v>-170555</v>
      </c>
      <c r="N46" s="193">
        <f>SUM(N47:N68)</f>
        <v>-422181</v>
      </c>
      <c r="O46" s="157"/>
      <c r="P46" s="42"/>
      <c r="U46" s="26"/>
    </row>
    <row r="47" spans="1:21" ht="15.75">
      <c r="A47" s="119" t="s">
        <v>52</v>
      </c>
      <c r="B47" s="147"/>
      <c r="C47" s="292" t="s">
        <v>316</v>
      </c>
      <c r="D47" s="196">
        <v>-41584</v>
      </c>
      <c r="E47" s="196">
        <v>-104730</v>
      </c>
      <c r="F47" s="196">
        <v>-53616</v>
      </c>
      <c r="G47" s="196">
        <v>-54470</v>
      </c>
      <c r="H47" s="196">
        <v>-90775</v>
      </c>
      <c r="I47" s="196">
        <v>-42905</v>
      </c>
      <c r="J47" s="196">
        <v>-80113</v>
      </c>
      <c r="K47" s="196">
        <v>-28811</v>
      </c>
      <c r="L47" s="196">
        <v>-99389</v>
      </c>
      <c r="M47" s="196">
        <v>-348968</v>
      </c>
      <c r="N47" s="196">
        <v>-423903</v>
      </c>
      <c r="O47" s="198" t="s">
        <v>344</v>
      </c>
      <c r="P47" s="42"/>
      <c r="U47" s="26"/>
    </row>
    <row r="48" spans="1:21" ht="15.75">
      <c r="A48" s="119" t="s">
        <v>53</v>
      </c>
      <c r="B48" s="147"/>
      <c r="C48" s="292" t="s">
        <v>317</v>
      </c>
      <c r="D48" s="196">
        <v>-18700</v>
      </c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8" t="s">
        <v>440</v>
      </c>
      <c r="P48" s="42"/>
      <c r="U48" s="26"/>
    </row>
    <row r="49" spans="1:21" ht="15.75">
      <c r="A49" s="119"/>
      <c r="B49" s="147"/>
      <c r="C49" s="292" t="s">
        <v>318</v>
      </c>
      <c r="D49" s="196">
        <v>-1127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8" t="s">
        <v>441</v>
      </c>
      <c r="P49" s="42"/>
      <c r="U49" s="26"/>
    </row>
    <row r="50" spans="1:21" ht="15.75">
      <c r="A50" s="119"/>
      <c r="B50" s="147"/>
      <c r="C50" s="292" t="s">
        <v>322</v>
      </c>
      <c r="D50" s="152"/>
      <c r="E50" s="196"/>
      <c r="F50" s="196"/>
      <c r="G50" s="196">
        <v>-15337</v>
      </c>
      <c r="H50" s="196"/>
      <c r="I50" s="196"/>
      <c r="J50" s="196">
        <v>-2720</v>
      </c>
      <c r="K50" s="196"/>
      <c r="L50" s="196"/>
      <c r="M50" s="152"/>
      <c r="N50" s="152"/>
      <c r="O50" s="198" t="s">
        <v>345</v>
      </c>
      <c r="P50" s="42"/>
      <c r="U50" s="26"/>
    </row>
    <row r="51" spans="1:21" ht="15.75">
      <c r="A51" s="119"/>
      <c r="B51" s="147"/>
      <c r="C51" s="292" t="s">
        <v>323</v>
      </c>
      <c r="D51" s="196">
        <v>-47770</v>
      </c>
      <c r="E51" s="196"/>
      <c r="F51" s="196"/>
      <c r="G51" s="196">
        <v>-16447</v>
      </c>
      <c r="H51" s="196"/>
      <c r="I51" s="196">
        <v>-36481</v>
      </c>
      <c r="J51" s="196"/>
      <c r="K51" s="196">
        <v>-62085</v>
      </c>
      <c r="L51" s="196">
        <v>-828</v>
      </c>
      <c r="M51" s="152"/>
      <c r="N51" s="152"/>
      <c r="O51" s="198" t="s">
        <v>346</v>
      </c>
      <c r="P51" s="42"/>
      <c r="U51" s="26"/>
    </row>
    <row r="52" spans="1:21" ht="15.75">
      <c r="A52" s="119"/>
      <c r="B52" s="147"/>
      <c r="C52" s="292" t="s">
        <v>327</v>
      </c>
      <c r="D52" s="152"/>
      <c r="E52" s="196"/>
      <c r="F52" s="196"/>
      <c r="G52" s="196">
        <v>-25071</v>
      </c>
      <c r="H52" s="196"/>
      <c r="I52" s="196"/>
      <c r="J52" s="196"/>
      <c r="K52" s="196"/>
      <c r="L52" s="196"/>
      <c r="M52" s="152"/>
      <c r="N52" s="152"/>
      <c r="O52" s="198" t="s">
        <v>347</v>
      </c>
      <c r="P52" s="42"/>
      <c r="U52" s="26"/>
    </row>
    <row r="53" spans="1:21" ht="15.75">
      <c r="A53" s="119"/>
      <c r="B53" s="147"/>
      <c r="C53" s="292" t="s">
        <v>328</v>
      </c>
      <c r="D53" s="152"/>
      <c r="E53" s="196"/>
      <c r="F53" s="196"/>
      <c r="G53" s="196">
        <v>-4000</v>
      </c>
      <c r="H53" s="196"/>
      <c r="I53" s="196"/>
      <c r="J53" s="196"/>
      <c r="K53" s="196"/>
      <c r="L53" s="196"/>
      <c r="M53" s="152"/>
      <c r="N53" s="152"/>
      <c r="O53" s="198" t="s">
        <v>348</v>
      </c>
      <c r="P53" s="42"/>
      <c r="U53" s="26"/>
    </row>
    <row r="54" spans="1:21" ht="15.75">
      <c r="A54" s="119"/>
      <c r="B54" s="147"/>
      <c r="C54" s="292" t="s">
        <v>329</v>
      </c>
      <c r="D54" s="152"/>
      <c r="E54" s="196"/>
      <c r="F54" s="196"/>
      <c r="G54" s="196"/>
      <c r="H54" s="196">
        <v>-50000</v>
      </c>
      <c r="I54" s="196"/>
      <c r="J54" s="196"/>
      <c r="K54" s="196">
        <v>47000</v>
      </c>
      <c r="L54" s="196"/>
      <c r="M54" s="152"/>
      <c r="N54" s="152"/>
      <c r="O54" s="201" t="s">
        <v>349</v>
      </c>
      <c r="P54" s="42"/>
      <c r="U54" s="26"/>
    </row>
    <row r="55" spans="1:21" ht="15.75">
      <c r="A55" s="119"/>
      <c r="B55" s="147"/>
      <c r="C55" s="292" t="s">
        <v>330</v>
      </c>
      <c r="D55" s="196">
        <v>1600</v>
      </c>
      <c r="E55" s="196">
        <v>1600</v>
      </c>
      <c r="F55" s="196">
        <v>1600</v>
      </c>
      <c r="G55" s="196">
        <v>1600</v>
      </c>
      <c r="H55" s="196">
        <v>38168</v>
      </c>
      <c r="I55" s="196">
        <v>1600</v>
      </c>
      <c r="J55" s="196">
        <v>800</v>
      </c>
      <c r="K55" s="196">
        <v>800</v>
      </c>
      <c r="L55" s="196">
        <v>800</v>
      </c>
      <c r="M55" s="152"/>
      <c r="N55" s="152"/>
      <c r="O55" s="198" t="s">
        <v>350</v>
      </c>
      <c r="P55" s="42"/>
      <c r="U55" s="26"/>
    </row>
    <row r="56" spans="1:21" ht="15.75">
      <c r="A56" s="119"/>
      <c r="B56" s="147"/>
      <c r="C56" s="292" t="s">
        <v>331</v>
      </c>
      <c r="D56" s="152"/>
      <c r="E56" s="196"/>
      <c r="F56" s="196"/>
      <c r="G56" s="196"/>
      <c r="H56" s="196">
        <v>-36425</v>
      </c>
      <c r="I56" s="196"/>
      <c r="J56" s="196"/>
      <c r="K56" s="196"/>
      <c r="L56" s="196"/>
      <c r="M56" s="152"/>
      <c r="N56" s="152"/>
      <c r="O56" s="198" t="s">
        <v>351</v>
      </c>
      <c r="P56" s="42"/>
      <c r="U56" s="26"/>
    </row>
    <row r="57" spans="1:21" ht="15.75">
      <c r="A57" s="119"/>
      <c r="B57" s="147"/>
      <c r="C57" s="292" t="s">
        <v>332</v>
      </c>
      <c r="D57" s="152"/>
      <c r="E57" s="196"/>
      <c r="F57" s="196"/>
      <c r="G57" s="196"/>
      <c r="H57" s="196"/>
      <c r="I57" s="196">
        <v>94139</v>
      </c>
      <c r="J57" s="196">
        <v>-78825</v>
      </c>
      <c r="K57" s="196">
        <v>-9289</v>
      </c>
      <c r="L57" s="196">
        <v>-5923</v>
      </c>
      <c r="M57" s="152"/>
      <c r="N57" s="152"/>
      <c r="O57" s="198" t="s">
        <v>352</v>
      </c>
      <c r="P57" s="42"/>
      <c r="U57" s="26"/>
    </row>
    <row r="58" spans="1:21" ht="15.75">
      <c r="A58" s="119" t="s">
        <v>54</v>
      </c>
      <c r="B58" s="147"/>
      <c r="C58" s="292" t="s">
        <v>333</v>
      </c>
      <c r="D58" s="152"/>
      <c r="E58" s="196"/>
      <c r="F58" s="196"/>
      <c r="G58" s="196"/>
      <c r="H58" s="196"/>
      <c r="I58" s="196">
        <v>10101</v>
      </c>
      <c r="J58" s="196">
        <v>-16491</v>
      </c>
      <c r="K58" s="196">
        <v>-6301</v>
      </c>
      <c r="L58" s="196"/>
      <c r="M58" s="152"/>
      <c r="N58" s="152"/>
      <c r="O58" s="198" t="s">
        <v>353</v>
      </c>
      <c r="P58" s="42"/>
      <c r="U58" s="26"/>
    </row>
    <row r="59" spans="1:21" ht="15.75">
      <c r="A59" s="119" t="s">
        <v>55</v>
      </c>
      <c r="B59" s="147"/>
      <c r="C59" s="292" t="s">
        <v>334</v>
      </c>
      <c r="D59" s="152"/>
      <c r="E59" s="196"/>
      <c r="F59" s="196"/>
      <c r="G59" s="196"/>
      <c r="H59" s="196"/>
      <c r="I59" s="152"/>
      <c r="J59" s="196">
        <v>-3600</v>
      </c>
      <c r="K59" s="196"/>
      <c r="L59" s="196"/>
      <c r="M59" s="152"/>
      <c r="N59" s="152"/>
      <c r="O59" s="198" t="s">
        <v>354</v>
      </c>
      <c r="P59" s="42"/>
      <c r="U59" s="26"/>
    </row>
    <row r="60" spans="1:21" ht="15.75">
      <c r="A60" s="119" t="s">
        <v>56</v>
      </c>
      <c r="B60" s="147"/>
      <c r="C60" s="292" t="s">
        <v>335</v>
      </c>
      <c r="D60" s="152"/>
      <c r="E60" s="152"/>
      <c r="F60" s="152"/>
      <c r="G60" s="152"/>
      <c r="H60" s="152"/>
      <c r="I60" s="152"/>
      <c r="J60" s="196">
        <v>-3000</v>
      </c>
      <c r="K60" s="196"/>
      <c r="L60" s="196"/>
      <c r="M60" s="152"/>
      <c r="N60" s="152"/>
      <c r="O60" s="198" t="s">
        <v>355</v>
      </c>
      <c r="P60" s="42"/>
      <c r="U60" s="26"/>
    </row>
    <row r="61" spans="1:21" ht="15.75">
      <c r="A61" s="119"/>
      <c r="B61" s="147"/>
      <c r="C61" s="292" t="s">
        <v>336</v>
      </c>
      <c r="D61" s="196">
        <v>-67700</v>
      </c>
      <c r="E61" s="152"/>
      <c r="F61" s="152"/>
      <c r="G61" s="152"/>
      <c r="H61" s="152"/>
      <c r="I61" s="152"/>
      <c r="J61" s="196">
        <v>4151</v>
      </c>
      <c r="K61" s="196"/>
      <c r="L61" s="196"/>
      <c r="M61" s="152"/>
      <c r="N61" s="152"/>
      <c r="O61" s="198" t="s">
        <v>356</v>
      </c>
      <c r="P61" s="42"/>
      <c r="U61" s="26"/>
    </row>
    <row r="62" spans="1:21" ht="15.75">
      <c r="A62" s="119"/>
      <c r="B62" s="147"/>
      <c r="C62" s="292" t="s">
        <v>337</v>
      </c>
      <c r="D62" s="152"/>
      <c r="E62" s="152"/>
      <c r="F62" s="152"/>
      <c r="G62" s="152"/>
      <c r="H62" s="152"/>
      <c r="I62" s="152"/>
      <c r="J62" s="196"/>
      <c r="K62" s="196">
        <v>-110</v>
      </c>
      <c r="L62" s="196"/>
      <c r="M62" s="152"/>
      <c r="N62" s="152"/>
      <c r="O62" s="198" t="s">
        <v>442</v>
      </c>
      <c r="P62" s="42"/>
      <c r="U62" s="26"/>
    </row>
    <row r="63" spans="1:21" ht="15.75">
      <c r="A63" s="119"/>
      <c r="B63" s="147"/>
      <c r="C63" s="292" t="s">
        <v>338</v>
      </c>
      <c r="D63" s="152"/>
      <c r="E63" s="152"/>
      <c r="F63" s="152"/>
      <c r="G63" s="152"/>
      <c r="H63" s="152"/>
      <c r="I63" s="152"/>
      <c r="J63" s="196"/>
      <c r="K63" s="196"/>
      <c r="L63" s="196">
        <v>41983</v>
      </c>
      <c r="M63" s="196">
        <v>166537</v>
      </c>
      <c r="N63" s="196"/>
      <c r="O63" s="201" t="s">
        <v>357</v>
      </c>
      <c r="P63" s="42"/>
      <c r="U63" s="26"/>
    </row>
    <row r="64" spans="1:21" ht="26.25">
      <c r="A64" s="119"/>
      <c r="B64" s="147"/>
      <c r="C64" s="292" t="s">
        <v>339</v>
      </c>
      <c r="D64" s="152"/>
      <c r="E64" s="152"/>
      <c r="F64" s="152"/>
      <c r="G64" s="152"/>
      <c r="H64" s="152"/>
      <c r="I64" s="152"/>
      <c r="J64" s="196"/>
      <c r="K64" s="196"/>
      <c r="L64" s="196">
        <v>-35620</v>
      </c>
      <c r="M64" s="196">
        <v>-4812</v>
      </c>
      <c r="N64" s="196"/>
      <c r="O64" s="201" t="s">
        <v>358</v>
      </c>
      <c r="P64" s="42"/>
      <c r="U64" s="26"/>
    </row>
    <row r="65" spans="1:21" ht="26.25">
      <c r="A65" s="119"/>
      <c r="B65" s="147"/>
      <c r="C65" s="292" t="s">
        <v>340</v>
      </c>
      <c r="D65" s="152"/>
      <c r="E65" s="152"/>
      <c r="F65" s="152"/>
      <c r="G65" s="152"/>
      <c r="H65" s="152"/>
      <c r="I65" s="152"/>
      <c r="J65" s="196"/>
      <c r="K65" s="196"/>
      <c r="L65" s="196"/>
      <c r="M65" s="196">
        <v>28877</v>
      </c>
      <c r="N65" s="196"/>
      <c r="O65" s="201" t="s">
        <v>359</v>
      </c>
      <c r="P65" s="42"/>
      <c r="U65" s="26"/>
    </row>
    <row r="66" spans="1:21" ht="15.75">
      <c r="A66" s="119"/>
      <c r="B66" s="147"/>
      <c r="C66" s="292" t="s">
        <v>495</v>
      </c>
      <c r="D66" s="152"/>
      <c r="E66" s="152"/>
      <c r="F66" s="152"/>
      <c r="G66" s="152"/>
      <c r="H66" s="152"/>
      <c r="I66" s="152"/>
      <c r="J66" s="196"/>
      <c r="K66" s="196"/>
      <c r="L66" s="196"/>
      <c r="M66" s="196">
        <v>-10670</v>
      </c>
      <c r="N66" s="196"/>
      <c r="O66" s="198" t="s">
        <v>360</v>
      </c>
      <c r="P66" s="42"/>
      <c r="U66" s="26"/>
    </row>
    <row r="67" spans="1:21" ht="15.75">
      <c r="A67" s="119"/>
      <c r="B67" s="147"/>
      <c r="C67" s="292" t="s">
        <v>496</v>
      </c>
      <c r="D67" s="152"/>
      <c r="E67" s="152"/>
      <c r="F67" s="152"/>
      <c r="G67" s="152"/>
      <c r="H67" s="152"/>
      <c r="I67" s="152"/>
      <c r="J67" s="196"/>
      <c r="K67" s="196"/>
      <c r="L67" s="196"/>
      <c r="M67" s="196">
        <v>-1519</v>
      </c>
      <c r="N67" s="196"/>
      <c r="O67" s="201" t="s">
        <v>361</v>
      </c>
      <c r="P67" s="42"/>
      <c r="U67" s="26"/>
    </row>
    <row r="68" spans="1:21" ht="15.75">
      <c r="A68" s="119"/>
      <c r="B68" s="147"/>
      <c r="C68" s="292" t="s">
        <v>497</v>
      </c>
      <c r="D68" s="152"/>
      <c r="E68" s="152"/>
      <c r="F68" s="152"/>
      <c r="G68" s="152"/>
      <c r="H68" s="152"/>
      <c r="I68" s="152"/>
      <c r="J68" s="196"/>
      <c r="K68" s="196"/>
      <c r="L68" s="196"/>
      <c r="M68" s="196"/>
      <c r="N68" s="196">
        <v>1722</v>
      </c>
      <c r="O68" s="201" t="s">
        <v>494</v>
      </c>
      <c r="P68" s="42"/>
      <c r="U68" s="26"/>
    </row>
    <row r="69" spans="1:21" ht="16.5" thickBot="1">
      <c r="A69" s="109"/>
      <c r="B69" s="147"/>
      <c r="C69" s="46"/>
      <c r="D69" s="47"/>
      <c r="E69" s="48"/>
      <c r="F69" s="48"/>
      <c r="G69" s="48"/>
      <c r="H69" s="48"/>
      <c r="I69" s="48"/>
      <c r="J69" s="48"/>
      <c r="K69" s="48"/>
      <c r="L69" s="48"/>
      <c r="M69" s="333"/>
      <c r="O69" s="157"/>
      <c r="P69" s="42"/>
      <c r="U69" s="26"/>
    </row>
    <row r="70" spans="1:21" ht="17.25" thickBot="1" thickTop="1">
      <c r="A70" s="119" t="s">
        <v>51</v>
      </c>
      <c r="B70" s="147"/>
      <c r="C70" s="296" t="s">
        <v>341</v>
      </c>
      <c r="D70" s="372">
        <f>D8+D11+D25+D27+D33+D41+D46</f>
        <v>-510051</v>
      </c>
      <c r="E70" s="372">
        <f aca="true" t="shared" si="4" ref="E70:M70">E8+E11+E25+E27+E33+E41+E46</f>
        <v>-379705</v>
      </c>
      <c r="F70" s="372">
        <f t="shared" si="4"/>
        <v>-524744</v>
      </c>
      <c r="G70" s="372">
        <f t="shared" si="4"/>
        <v>-752132.6090909091</v>
      </c>
      <c r="H70" s="372">
        <f t="shared" si="4"/>
        <v>-610648</v>
      </c>
      <c r="I70" s="372">
        <f t="shared" si="4"/>
        <v>-347703</v>
      </c>
      <c r="J70" s="372">
        <f t="shared" si="4"/>
        <v>-707359</v>
      </c>
      <c r="K70" s="372">
        <f t="shared" si="4"/>
        <v>-1336587</v>
      </c>
      <c r="L70" s="372">
        <f t="shared" si="4"/>
        <v>-1094078</v>
      </c>
      <c r="M70" s="192">
        <f t="shared" si="4"/>
        <v>-1217037</v>
      </c>
      <c r="N70" s="192">
        <f>N8+N11+N25+N27+N33+N41+N46</f>
        <v>-1586040</v>
      </c>
      <c r="O70" s="159"/>
      <c r="P70" s="41"/>
      <c r="U70" s="26"/>
    </row>
    <row r="71" spans="1:16" ht="16.5" thickTop="1">
      <c r="A71" s="106"/>
      <c r="B71" s="147"/>
      <c r="C71" s="297" t="s">
        <v>342</v>
      </c>
      <c r="D71" s="39"/>
      <c r="E71" s="39"/>
      <c r="F71" s="39"/>
      <c r="G71" s="51"/>
      <c r="H71" s="51"/>
      <c r="I71" s="51"/>
      <c r="J71" s="51"/>
      <c r="K71" s="51"/>
      <c r="L71" s="51"/>
      <c r="M71" s="51"/>
      <c r="N71" s="39"/>
      <c r="O71" s="42"/>
      <c r="P71" s="26"/>
    </row>
    <row r="72" spans="1:16" ht="9" customHeight="1">
      <c r="A72" s="106"/>
      <c r="B72" s="147"/>
      <c r="C72" s="298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42"/>
      <c r="P72" s="26"/>
    </row>
    <row r="73" spans="1:16" ht="15.75">
      <c r="A73" s="106"/>
      <c r="B73" s="147"/>
      <c r="C73" s="375" t="s">
        <v>439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2"/>
      <c r="P73" s="26"/>
    </row>
    <row r="74" spans="1:16" ht="15.75">
      <c r="A74" s="106"/>
      <c r="B74" s="147"/>
      <c r="C74" s="299" t="s">
        <v>343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42"/>
      <c r="P74" s="26"/>
    </row>
    <row r="75" spans="1:17" ht="12" customHeight="1" thickBot="1">
      <c r="A75" s="112"/>
      <c r="B75" s="148"/>
      <c r="C75" s="65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Q75" s="26"/>
    </row>
    <row r="76" ht="15.75" thickTop="1"/>
    <row r="78" spans="1:15" ht="15">
      <c r="A78" s="144"/>
      <c r="B78" s="378"/>
      <c r="C78" s="114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 ht="15.75">
      <c r="A79" s="144"/>
      <c r="B79" s="379"/>
      <c r="C79" s="13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57"/>
      <c r="O79" s="57"/>
    </row>
    <row r="80" spans="1:15" ht="15.75">
      <c r="A80" s="144"/>
      <c r="B80" s="379"/>
      <c r="C80" s="13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57"/>
      <c r="O80" s="57"/>
    </row>
    <row r="81" spans="1:15" ht="15.75">
      <c r="A81" s="144"/>
      <c r="B81" s="379"/>
      <c r="C81" s="13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57"/>
      <c r="O81" s="57"/>
    </row>
    <row r="82" spans="1:15" ht="15.75">
      <c r="A82" s="144"/>
      <c r="B82" s="380"/>
      <c r="C82" s="135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57"/>
      <c r="O82" s="57"/>
    </row>
    <row r="83" spans="1:15" ht="15.75">
      <c r="A83" s="144"/>
      <c r="B83" s="379"/>
      <c r="C83" s="135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57"/>
      <c r="O83" s="57"/>
    </row>
    <row r="84" ht="15">
      <c r="A84" s="144"/>
    </row>
    <row r="85" ht="15">
      <c r="A85" s="144"/>
    </row>
    <row r="86" ht="15">
      <c r="A86" s="144"/>
    </row>
    <row r="87" ht="15">
      <c r="A87" s="144"/>
    </row>
    <row r="88" ht="15">
      <c r="A88" s="144"/>
    </row>
    <row r="89" ht="15">
      <c r="A89" s="55"/>
    </row>
    <row r="90" ht="15">
      <c r="A90" s="55"/>
    </row>
    <row r="91" ht="15">
      <c r="A91" s="55"/>
    </row>
    <row r="92" ht="15">
      <c r="A92" s="55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U62"/>
  <sheetViews>
    <sheetView showGridLines="0" defaultGridColor="0" zoomScale="75" zoomScaleNormal="75" colorId="22" workbookViewId="0" topLeftCell="K16">
      <selection activeCell="C1" sqref="C1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66.4453125" style="66" customWidth="1"/>
    <col min="4" max="4" width="10.99609375" style="25" customWidth="1"/>
    <col min="5" max="6" width="10.77734375" style="25" customWidth="1"/>
    <col min="7" max="14" width="10.6640625" style="25" customWidth="1"/>
    <col min="15" max="15" width="72.77734375" style="25" customWidth="1"/>
    <col min="16" max="16" width="0.9921875" style="25" customWidth="1"/>
    <col min="17" max="17" width="0.55078125" style="25" customWidth="1"/>
    <col min="18" max="18" width="9.77734375" style="25" customWidth="1"/>
    <col min="19" max="19" width="40.77734375" style="25" customWidth="1"/>
    <col min="20" max="16384" width="9.77734375" style="25" customWidth="1"/>
  </cols>
  <sheetData>
    <row r="1" spans="1:17" ht="18">
      <c r="A1" s="51"/>
      <c r="B1" s="116"/>
      <c r="C1" s="302" t="s">
        <v>376</v>
      </c>
      <c r="D1" s="24"/>
      <c r="Q1" s="26"/>
    </row>
    <row r="2" spans="1:16" ht="11.25" customHeight="1" thickBot="1">
      <c r="A2" s="51"/>
      <c r="B2" s="116"/>
      <c r="C2" s="302"/>
      <c r="D2" s="27"/>
      <c r="P2" s="26"/>
    </row>
    <row r="3" spans="1:17" ht="16.5" thickTop="1">
      <c r="A3" s="117"/>
      <c r="B3" s="118"/>
      <c r="C3" s="303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  <c r="Q3" s="26"/>
    </row>
    <row r="4" spans="1:21" ht="18.75">
      <c r="A4" s="119"/>
      <c r="B4" s="75"/>
      <c r="C4" s="252" t="s">
        <v>284</v>
      </c>
      <c r="D4" s="344" t="s">
        <v>307</v>
      </c>
      <c r="E4" s="345"/>
      <c r="F4" s="345"/>
      <c r="G4" s="346"/>
      <c r="H4" s="345"/>
      <c r="I4" s="347"/>
      <c r="J4" s="345"/>
      <c r="K4" s="345"/>
      <c r="L4" s="345"/>
      <c r="M4" s="348"/>
      <c r="N4" s="348"/>
      <c r="O4" s="183"/>
      <c r="P4" s="33"/>
      <c r="U4" s="26"/>
    </row>
    <row r="5" spans="1:21" ht="15.75">
      <c r="A5" s="119"/>
      <c r="B5" s="75"/>
      <c r="C5" s="252" t="s">
        <v>285</v>
      </c>
      <c r="D5" s="286">
        <v>1995</v>
      </c>
      <c r="E5" s="286">
        <v>1996</v>
      </c>
      <c r="F5" s="286">
        <v>1997</v>
      </c>
      <c r="G5" s="286">
        <v>1998</v>
      </c>
      <c r="H5" s="286">
        <v>1999</v>
      </c>
      <c r="I5" s="286">
        <v>2000</v>
      </c>
      <c r="J5" s="286">
        <v>2001</v>
      </c>
      <c r="K5" s="286">
        <v>2002</v>
      </c>
      <c r="L5" s="286">
        <v>2003</v>
      </c>
      <c r="M5" s="34">
        <v>2004</v>
      </c>
      <c r="N5" s="34">
        <v>2005</v>
      </c>
      <c r="O5" s="120"/>
      <c r="P5" s="33"/>
      <c r="U5" s="26"/>
    </row>
    <row r="6" spans="1:21" ht="15.75">
      <c r="A6" s="119"/>
      <c r="B6" s="75"/>
      <c r="C6" s="365" t="str">
        <f>Fedőlap!E14</f>
        <v>Dátum: 2010.04.16.</v>
      </c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8"/>
      <c r="P6" s="33"/>
      <c r="U6" s="26"/>
    </row>
    <row r="7" spans="1:21" ht="10.5" customHeight="1" thickBot="1">
      <c r="A7" s="119"/>
      <c r="B7" s="75"/>
      <c r="C7" s="288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40"/>
      <c r="P7" s="33"/>
      <c r="U7" s="26"/>
    </row>
    <row r="8" spans="1:21" ht="17.25" thickBot="1" thickTop="1">
      <c r="A8" s="119" t="s">
        <v>64</v>
      </c>
      <c r="B8" s="75"/>
      <c r="C8" s="383" t="s">
        <v>377</v>
      </c>
      <c r="D8" s="372" t="s">
        <v>275</v>
      </c>
      <c r="E8" s="372" t="s">
        <v>275</v>
      </c>
      <c r="F8" s="372" t="s">
        <v>275</v>
      </c>
      <c r="G8" s="372" t="s">
        <v>275</v>
      </c>
      <c r="H8" s="372" t="s">
        <v>275</v>
      </c>
      <c r="I8" s="372" t="s">
        <v>275</v>
      </c>
      <c r="J8" s="372" t="s">
        <v>275</v>
      </c>
      <c r="K8" s="372" t="s">
        <v>275</v>
      </c>
      <c r="L8" s="372" t="s">
        <v>275</v>
      </c>
      <c r="M8" s="192" t="s">
        <v>275</v>
      </c>
      <c r="N8" s="192" t="s">
        <v>275</v>
      </c>
      <c r="O8" s="175"/>
      <c r="P8" s="41"/>
      <c r="U8" s="26"/>
    </row>
    <row r="9" spans="1:21" ht="16.5" thickTop="1">
      <c r="A9" s="119"/>
      <c r="B9" s="75"/>
      <c r="C9" s="373" t="s">
        <v>436</v>
      </c>
      <c r="D9" s="374" t="s">
        <v>275</v>
      </c>
      <c r="E9" s="374" t="s">
        <v>275</v>
      </c>
      <c r="F9" s="374" t="s">
        <v>275</v>
      </c>
      <c r="G9" s="374" t="s">
        <v>275</v>
      </c>
      <c r="H9" s="374" t="s">
        <v>275</v>
      </c>
      <c r="I9" s="374" t="s">
        <v>275</v>
      </c>
      <c r="J9" s="374" t="s">
        <v>275</v>
      </c>
      <c r="K9" s="374" t="s">
        <v>275</v>
      </c>
      <c r="L9" s="374" t="s">
        <v>275</v>
      </c>
      <c r="M9" s="374" t="s">
        <v>275</v>
      </c>
      <c r="N9" s="374" t="s">
        <v>275</v>
      </c>
      <c r="O9" s="336"/>
      <c r="P9" s="42"/>
      <c r="U9" s="26"/>
    </row>
    <row r="10" spans="1:21" ht="9.75" customHeight="1">
      <c r="A10" s="119"/>
      <c r="B10" s="75"/>
      <c r="C10" s="289"/>
      <c r="D10" s="43"/>
      <c r="E10" s="44"/>
      <c r="F10" s="44"/>
      <c r="G10" s="44"/>
      <c r="H10" s="44"/>
      <c r="I10" s="44"/>
      <c r="J10" s="44"/>
      <c r="K10" s="44"/>
      <c r="L10" s="44"/>
      <c r="M10" s="338"/>
      <c r="N10" s="338"/>
      <c r="O10" s="156"/>
      <c r="P10" s="42"/>
      <c r="U10" s="26"/>
    </row>
    <row r="11" spans="1:21" ht="15.75">
      <c r="A11" s="119" t="s">
        <v>65</v>
      </c>
      <c r="B11" s="141"/>
      <c r="C11" s="290" t="s">
        <v>310</v>
      </c>
      <c r="D11" s="151" t="s">
        <v>275</v>
      </c>
      <c r="E11" s="151" t="s">
        <v>275</v>
      </c>
      <c r="F11" s="151" t="s">
        <v>275</v>
      </c>
      <c r="G11" s="151" t="s">
        <v>275</v>
      </c>
      <c r="H11" s="151" t="s">
        <v>275</v>
      </c>
      <c r="I11" s="151" t="s">
        <v>275</v>
      </c>
      <c r="J11" s="151" t="s">
        <v>275</v>
      </c>
      <c r="K11" s="151" t="s">
        <v>275</v>
      </c>
      <c r="L11" s="151" t="s">
        <v>275</v>
      </c>
      <c r="M11" s="150" t="s">
        <v>275</v>
      </c>
      <c r="N11" s="150" t="s">
        <v>275</v>
      </c>
      <c r="O11" s="157"/>
      <c r="P11" s="42"/>
      <c r="U11" s="26"/>
    </row>
    <row r="12" spans="1:21" ht="15.75">
      <c r="A12" s="119" t="s">
        <v>66</v>
      </c>
      <c r="B12" s="75"/>
      <c r="C12" s="293" t="s">
        <v>378</v>
      </c>
      <c r="D12" s="151" t="s">
        <v>275</v>
      </c>
      <c r="E12" s="151" t="s">
        <v>275</v>
      </c>
      <c r="F12" s="151" t="s">
        <v>275</v>
      </c>
      <c r="G12" s="151" t="s">
        <v>275</v>
      </c>
      <c r="H12" s="151" t="s">
        <v>275</v>
      </c>
      <c r="I12" s="151" t="s">
        <v>275</v>
      </c>
      <c r="J12" s="151" t="s">
        <v>275</v>
      </c>
      <c r="K12" s="151" t="s">
        <v>275</v>
      </c>
      <c r="L12" s="151" t="s">
        <v>275</v>
      </c>
      <c r="M12" s="150" t="s">
        <v>275</v>
      </c>
      <c r="N12" s="150" t="s">
        <v>275</v>
      </c>
      <c r="O12" s="157"/>
      <c r="P12" s="42"/>
      <c r="U12" s="26"/>
    </row>
    <row r="13" spans="1:21" ht="15.75">
      <c r="A13" s="119" t="s">
        <v>67</v>
      </c>
      <c r="B13" s="75"/>
      <c r="C13" s="293" t="s">
        <v>379</v>
      </c>
      <c r="D13" s="151" t="s">
        <v>275</v>
      </c>
      <c r="E13" s="151" t="s">
        <v>275</v>
      </c>
      <c r="F13" s="151" t="s">
        <v>275</v>
      </c>
      <c r="G13" s="151" t="s">
        <v>275</v>
      </c>
      <c r="H13" s="151" t="s">
        <v>275</v>
      </c>
      <c r="I13" s="151" t="s">
        <v>275</v>
      </c>
      <c r="J13" s="151" t="s">
        <v>275</v>
      </c>
      <c r="K13" s="151" t="s">
        <v>275</v>
      </c>
      <c r="L13" s="151" t="s">
        <v>275</v>
      </c>
      <c r="M13" s="150" t="s">
        <v>275</v>
      </c>
      <c r="N13" s="150" t="s">
        <v>275</v>
      </c>
      <c r="O13" s="157"/>
      <c r="P13" s="42"/>
      <c r="U13" s="26"/>
    </row>
    <row r="14" spans="1:21" ht="15.75">
      <c r="A14" s="119" t="s">
        <v>68</v>
      </c>
      <c r="B14" s="75"/>
      <c r="C14" s="293" t="s">
        <v>380</v>
      </c>
      <c r="D14" s="151" t="s">
        <v>275</v>
      </c>
      <c r="E14" s="151" t="s">
        <v>275</v>
      </c>
      <c r="F14" s="151" t="s">
        <v>275</v>
      </c>
      <c r="G14" s="151" t="s">
        <v>275</v>
      </c>
      <c r="H14" s="151" t="s">
        <v>275</v>
      </c>
      <c r="I14" s="151" t="s">
        <v>275</v>
      </c>
      <c r="J14" s="151" t="s">
        <v>275</v>
      </c>
      <c r="K14" s="151" t="s">
        <v>275</v>
      </c>
      <c r="L14" s="151" t="s">
        <v>275</v>
      </c>
      <c r="M14" s="150" t="s">
        <v>275</v>
      </c>
      <c r="N14" s="150" t="s">
        <v>275</v>
      </c>
      <c r="O14" s="157"/>
      <c r="P14" s="42"/>
      <c r="U14" s="26"/>
    </row>
    <row r="15" spans="1:21" ht="15.75">
      <c r="A15" s="119"/>
      <c r="B15" s="75"/>
      <c r="C15" s="367" t="s">
        <v>434</v>
      </c>
      <c r="D15" s="151" t="s">
        <v>275</v>
      </c>
      <c r="E15" s="151" t="s">
        <v>275</v>
      </c>
      <c r="F15" s="151" t="s">
        <v>275</v>
      </c>
      <c r="G15" s="151" t="s">
        <v>275</v>
      </c>
      <c r="H15" s="151" t="s">
        <v>275</v>
      </c>
      <c r="I15" s="151" t="s">
        <v>275</v>
      </c>
      <c r="J15" s="151" t="s">
        <v>275</v>
      </c>
      <c r="K15" s="151" t="s">
        <v>275</v>
      </c>
      <c r="L15" s="151" t="s">
        <v>275</v>
      </c>
      <c r="M15" s="151" t="s">
        <v>275</v>
      </c>
      <c r="N15" s="151" t="s">
        <v>275</v>
      </c>
      <c r="O15" s="157"/>
      <c r="P15" s="42"/>
      <c r="U15" s="26"/>
    </row>
    <row r="16" spans="1:21" ht="15.75">
      <c r="A16" s="119" t="s">
        <v>79</v>
      </c>
      <c r="B16" s="75"/>
      <c r="C16" s="292" t="s">
        <v>316</v>
      </c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8"/>
      <c r="P16" s="42"/>
      <c r="U16" s="26"/>
    </row>
    <row r="17" spans="1:21" ht="15.75">
      <c r="A17" s="119" t="s">
        <v>80</v>
      </c>
      <c r="B17" s="75"/>
      <c r="C17" s="292" t="s">
        <v>317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8"/>
      <c r="P17" s="42"/>
      <c r="U17" s="26"/>
    </row>
    <row r="18" spans="1:21" ht="15.75">
      <c r="A18" s="119"/>
      <c r="B18" s="75"/>
      <c r="C18" s="305"/>
      <c r="D18" s="47"/>
      <c r="E18" s="48"/>
      <c r="F18" s="48"/>
      <c r="G18" s="48"/>
      <c r="H18" s="48"/>
      <c r="I18" s="48"/>
      <c r="J18" s="48"/>
      <c r="K18" s="48"/>
      <c r="L18" s="48"/>
      <c r="M18" s="339"/>
      <c r="N18" s="339"/>
      <c r="O18" s="157"/>
      <c r="P18" s="42"/>
      <c r="U18" s="26"/>
    </row>
    <row r="19" spans="1:21" ht="15.75">
      <c r="A19" s="119" t="s">
        <v>69</v>
      </c>
      <c r="B19" s="75"/>
      <c r="C19" s="293" t="s">
        <v>381</v>
      </c>
      <c r="D19" s="151" t="s">
        <v>275</v>
      </c>
      <c r="E19" s="151" t="s">
        <v>275</v>
      </c>
      <c r="F19" s="151" t="s">
        <v>275</v>
      </c>
      <c r="G19" s="151" t="s">
        <v>275</v>
      </c>
      <c r="H19" s="151" t="s">
        <v>275</v>
      </c>
      <c r="I19" s="151" t="s">
        <v>275</v>
      </c>
      <c r="J19" s="151" t="s">
        <v>275</v>
      </c>
      <c r="K19" s="151" t="s">
        <v>275</v>
      </c>
      <c r="L19" s="151" t="s">
        <v>275</v>
      </c>
      <c r="M19" s="150" t="s">
        <v>275</v>
      </c>
      <c r="N19" s="150" t="s">
        <v>275</v>
      </c>
      <c r="O19" s="157"/>
      <c r="P19" s="42"/>
      <c r="U19" s="26"/>
    </row>
    <row r="20" spans="1:21" ht="15.75">
      <c r="A20" s="119" t="s">
        <v>81</v>
      </c>
      <c r="B20" s="75"/>
      <c r="C20" s="292" t="s">
        <v>316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8"/>
      <c r="P20" s="42"/>
      <c r="U20" s="26"/>
    </row>
    <row r="21" spans="1:21" ht="15.75">
      <c r="A21" s="119" t="s">
        <v>262</v>
      </c>
      <c r="B21" s="75"/>
      <c r="C21" s="292" t="s">
        <v>317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8"/>
      <c r="P21" s="42"/>
      <c r="U21" s="26"/>
    </row>
    <row r="22" spans="1:21" ht="15.75">
      <c r="A22" s="79"/>
      <c r="B22" s="75"/>
      <c r="C22" s="305"/>
      <c r="D22" s="47"/>
      <c r="E22" s="48"/>
      <c r="F22" s="48"/>
      <c r="G22" s="48"/>
      <c r="H22" s="48"/>
      <c r="I22" s="48"/>
      <c r="J22" s="48"/>
      <c r="K22" s="48"/>
      <c r="L22" s="48"/>
      <c r="M22" s="339"/>
      <c r="N22" s="339"/>
      <c r="O22" s="157"/>
      <c r="P22" s="42"/>
      <c r="U22" s="26"/>
    </row>
    <row r="23" spans="1:21" ht="15.75">
      <c r="A23" s="119" t="s">
        <v>70</v>
      </c>
      <c r="B23" s="141"/>
      <c r="C23" s="294" t="s">
        <v>319</v>
      </c>
      <c r="D23" s="151" t="s">
        <v>275</v>
      </c>
      <c r="E23" s="151" t="s">
        <v>275</v>
      </c>
      <c r="F23" s="151" t="s">
        <v>275</v>
      </c>
      <c r="G23" s="151" t="s">
        <v>275</v>
      </c>
      <c r="H23" s="151" t="s">
        <v>275</v>
      </c>
      <c r="I23" s="151" t="s">
        <v>275</v>
      </c>
      <c r="J23" s="151" t="s">
        <v>275</v>
      </c>
      <c r="K23" s="151" t="s">
        <v>275</v>
      </c>
      <c r="L23" s="151" t="s">
        <v>275</v>
      </c>
      <c r="M23" s="150" t="s">
        <v>275</v>
      </c>
      <c r="N23" s="150" t="s">
        <v>275</v>
      </c>
      <c r="O23" s="157"/>
      <c r="P23" s="42"/>
      <c r="U23" s="26"/>
    </row>
    <row r="24" spans="1:21" ht="15.75">
      <c r="A24" s="119"/>
      <c r="B24" s="75"/>
      <c r="C24" s="305"/>
      <c r="D24" s="47"/>
      <c r="E24" s="48"/>
      <c r="F24" s="48"/>
      <c r="G24" s="48"/>
      <c r="H24" s="48"/>
      <c r="I24" s="48"/>
      <c r="J24" s="48"/>
      <c r="K24" s="48"/>
      <c r="L24" s="48"/>
      <c r="M24" s="339"/>
      <c r="N24" s="339"/>
      <c r="O24" s="157"/>
      <c r="P24" s="42"/>
      <c r="U24" s="26"/>
    </row>
    <row r="25" spans="1:21" ht="15.75">
      <c r="A25" s="119" t="s">
        <v>71</v>
      </c>
      <c r="B25" s="141"/>
      <c r="C25" s="294" t="s">
        <v>320</v>
      </c>
      <c r="D25" s="151" t="s">
        <v>275</v>
      </c>
      <c r="E25" s="151" t="s">
        <v>275</v>
      </c>
      <c r="F25" s="151" t="s">
        <v>275</v>
      </c>
      <c r="G25" s="151" t="s">
        <v>275</v>
      </c>
      <c r="H25" s="151" t="s">
        <v>275</v>
      </c>
      <c r="I25" s="151" t="s">
        <v>275</v>
      </c>
      <c r="J25" s="151" t="s">
        <v>275</v>
      </c>
      <c r="K25" s="151" t="s">
        <v>275</v>
      </c>
      <c r="L25" s="151" t="s">
        <v>275</v>
      </c>
      <c r="M25" s="150" t="s">
        <v>275</v>
      </c>
      <c r="N25" s="150" t="s">
        <v>275</v>
      </c>
      <c r="O25" s="157"/>
      <c r="P25" s="42"/>
      <c r="U25" s="26"/>
    </row>
    <row r="26" spans="1:21" ht="15.75">
      <c r="A26" s="119" t="s">
        <v>82</v>
      </c>
      <c r="B26" s="141"/>
      <c r="C26" s="292" t="s">
        <v>316</v>
      </c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8"/>
      <c r="P26" s="42"/>
      <c r="U26" s="26"/>
    </row>
    <row r="27" spans="1:21" ht="15.75">
      <c r="A27" s="119" t="s">
        <v>263</v>
      </c>
      <c r="B27" s="141"/>
      <c r="C27" s="292" t="s">
        <v>317</v>
      </c>
      <c r="D27" s="153"/>
      <c r="E27" s="153"/>
      <c r="F27" s="153"/>
      <c r="G27" s="153"/>
      <c r="H27" s="153"/>
      <c r="I27" s="153"/>
      <c r="J27" s="153"/>
      <c r="K27" s="152"/>
      <c r="L27" s="152"/>
      <c r="M27" s="152"/>
      <c r="N27" s="152"/>
      <c r="O27" s="158"/>
      <c r="P27" s="42"/>
      <c r="U27" s="26"/>
    </row>
    <row r="28" spans="1:21" ht="15.75">
      <c r="A28" s="119" t="s">
        <v>72</v>
      </c>
      <c r="B28" s="141"/>
      <c r="C28" s="294" t="s">
        <v>321</v>
      </c>
      <c r="D28" s="151" t="s">
        <v>275</v>
      </c>
      <c r="E28" s="151" t="s">
        <v>275</v>
      </c>
      <c r="F28" s="151" t="s">
        <v>275</v>
      </c>
      <c r="G28" s="151" t="s">
        <v>275</v>
      </c>
      <c r="H28" s="151" t="s">
        <v>275</v>
      </c>
      <c r="I28" s="151" t="s">
        <v>275</v>
      </c>
      <c r="J28" s="151" t="s">
        <v>275</v>
      </c>
      <c r="K28" s="151" t="s">
        <v>275</v>
      </c>
      <c r="L28" s="151" t="s">
        <v>275</v>
      </c>
      <c r="M28" s="150" t="s">
        <v>275</v>
      </c>
      <c r="N28" s="150" t="s">
        <v>275</v>
      </c>
      <c r="O28" s="157"/>
      <c r="P28" s="42"/>
      <c r="U28" s="26"/>
    </row>
    <row r="29" spans="1:21" ht="15.75">
      <c r="A29" s="119" t="s">
        <v>83</v>
      </c>
      <c r="B29" s="141"/>
      <c r="C29" s="292" t="s">
        <v>316</v>
      </c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8"/>
      <c r="P29" s="42"/>
      <c r="U29" s="26"/>
    </row>
    <row r="30" spans="1:21" ht="15.75">
      <c r="A30" s="119" t="s">
        <v>264</v>
      </c>
      <c r="B30" s="141"/>
      <c r="C30" s="292" t="s">
        <v>317</v>
      </c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8"/>
      <c r="P30" s="42"/>
      <c r="U30" s="26"/>
    </row>
    <row r="31" spans="1:21" ht="15.75">
      <c r="A31" s="119"/>
      <c r="B31" s="141"/>
      <c r="C31" s="293"/>
      <c r="D31" s="47"/>
      <c r="E31" s="48"/>
      <c r="F31" s="48"/>
      <c r="G31" s="48"/>
      <c r="H31" s="48"/>
      <c r="I31" s="48"/>
      <c r="J31" s="48"/>
      <c r="K31" s="48"/>
      <c r="L31" s="48"/>
      <c r="M31" s="339"/>
      <c r="N31" s="339"/>
      <c r="O31" s="157"/>
      <c r="P31" s="42"/>
      <c r="U31" s="26"/>
    </row>
    <row r="32" spans="1:21" ht="30">
      <c r="A32" s="119"/>
      <c r="B32" s="141"/>
      <c r="C32" s="377" t="s">
        <v>443</v>
      </c>
      <c r="D32" s="151" t="s">
        <v>275</v>
      </c>
      <c r="E32" s="151" t="s">
        <v>275</v>
      </c>
      <c r="F32" s="151" t="s">
        <v>275</v>
      </c>
      <c r="G32" s="151" t="s">
        <v>275</v>
      </c>
      <c r="H32" s="151" t="s">
        <v>275</v>
      </c>
      <c r="I32" s="151" t="s">
        <v>275</v>
      </c>
      <c r="J32" s="151" t="s">
        <v>275</v>
      </c>
      <c r="K32" s="151" t="s">
        <v>275</v>
      </c>
      <c r="L32" s="151" t="s">
        <v>275</v>
      </c>
      <c r="M32" s="150" t="s">
        <v>275</v>
      </c>
      <c r="N32" s="150" t="s">
        <v>275</v>
      </c>
      <c r="O32" s="157"/>
      <c r="P32" s="42"/>
      <c r="U32" s="26"/>
    </row>
    <row r="33" spans="1:21" ht="30">
      <c r="A33" s="119" t="s">
        <v>73</v>
      </c>
      <c r="B33" s="141"/>
      <c r="C33" s="377" t="s">
        <v>444</v>
      </c>
      <c r="D33" s="151" t="s">
        <v>275</v>
      </c>
      <c r="E33" s="151" t="s">
        <v>275</v>
      </c>
      <c r="F33" s="151" t="s">
        <v>275</v>
      </c>
      <c r="G33" s="151" t="s">
        <v>275</v>
      </c>
      <c r="H33" s="151" t="s">
        <v>275</v>
      </c>
      <c r="I33" s="151" t="s">
        <v>275</v>
      </c>
      <c r="J33" s="151" t="s">
        <v>275</v>
      </c>
      <c r="K33" s="151" t="s">
        <v>275</v>
      </c>
      <c r="L33" s="151" t="s">
        <v>275</v>
      </c>
      <c r="M33" s="150" t="s">
        <v>275</v>
      </c>
      <c r="N33" s="150" t="s">
        <v>275</v>
      </c>
      <c r="O33" s="157"/>
      <c r="P33" s="42"/>
      <c r="U33" s="26"/>
    </row>
    <row r="34" spans="1:21" ht="15.75">
      <c r="A34" s="119" t="s">
        <v>84</v>
      </c>
      <c r="B34" s="141"/>
      <c r="C34" s="292" t="s">
        <v>316</v>
      </c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8"/>
      <c r="P34" s="42"/>
      <c r="U34" s="26"/>
    </row>
    <row r="35" spans="1:21" ht="15.75">
      <c r="A35" s="119" t="s">
        <v>265</v>
      </c>
      <c r="B35" s="141"/>
      <c r="C35" s="292" t="s">
        <v>317</v>
      </c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8"/>
      <c r="P35" s="42"/>
      <c r="U35" s="26"/>
    </row>
    <row r="36" spans="1:21" ht="15.75">
      <c r="A36" s="119"/>
      <c r="B36" s="75"/>
      <c r="C36" s="293"/>
      <c r="D36" s="47"/>
      <c r="E36" s="48"/>
      <c r="F36" s="48"/>
      <c r="G36" s="48"/>
      <c r="H36" s="48"/>
      <c r="I36" s="48"/>
      <c r="J36" s="48"/>
      <c r="K36" s="48"/>
      <c r="L36" s="48"/>
      <c r="M36" s="339"/>
      <c r="N36" s="339"/>
      <c r="O36" s="157"/>
      <c r="P36" s="42"/>
      <c r="U36" s="26"/>
    </row>
    <row r="37" spans="1:21" ht="15.75">
      <c r="A37" s="119" t="s">
        <v>74</v>
      </c>
      <c r="B37" s="75"/>
      <c r="C37" s="294" t="s">
        <v>326</v>
      </c>
      <c r="D37" s="151" t="s">
        <v>275</v>
      </c>
      <c r="E37" s="151" t="s">
        <v>275</v>
      </c>
      <c r="F37" s="151" t="s">
        <v>275</v>
      </c>
      <c r="G37" s="151" t="s">
        <v>275</v>
      </c>
      <c r="H37" s="151" t="s">
        <v>275</v>
      </c>
      <c r="I37" s="151" t="s">
        <v>275</v>
      </c>
      <c r="J37" s="151" t="s">
        <v>275</v>
      </c>
      <c r="K37" s="151" t="s">
        <v>275</v>
      </c>
      <c r="L37" s="151" t="s">
        <v>275</v>
      </c>
      <c r="M37" s="150" t="s">
        <v>275</v>
      </c>
      <c r="N37" s="150" t="s">
        <v>275</v>
      </c>
      <c r="O37" s="157"/>
      <c r="P37" s="42"/>
      <c r="U37" s="26"/>
    </row>
    <row r="38" spans="1:21" ht="15.75">
      <c r="A38" s="119" t="s">
        <v>76</v>
      </c>
      <c r="B38" s="75"/>
      <c r="C38" s="292" t="s">
        <v>316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8"/>
      <c r="P38" s="42"/>
      <c r="U38" s="26"/>
    </row>
    <row r="39" spans="1:21" ht="15.75">
      <c r="A39" s="119" t="s">
        <v>77</v>
      </c>
      <c r="B39" s="75"/>
      <c r="C39" s="292" t="s">
        <v>317</v>
      </c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8"/>
      <c r="P39" s="42"/>
      <c r="U39" s="26"/>
    </row>
    <row r="40" spans="1:21" ht="15.75">
      <c r="A40" s="119" t="s">
        <v>78</v>
      </c>
      <c r="B40" s="75"/>
      <c r="C40" s="292" t="s">
        <v>318</v>
      </c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8"/>
      <c r="P40" s="42"/>
      <c r="U40" s="26"/>
    </row>
    <row r="41" spans="1:21" ht="16.5" thickBot="1">
      <c r="A41" s="119"/>
      <c r="B41" s="75"/>
      <c r="C41" s="293"/>
      <c r="D41" s="47"/>
      <c r="E41" s="48"/>
      <c r="F41" s="48"/>
      <c r="G41" s="48"/>
      <c r="H41" s="48"/>
      <c r="I41" s="48"/>
      <c r="J41" s="48"/>
      <c r="K41" s="48"/>
      <c r="L41" s="48"/>
      <c r="M41" s="339"/>
      <c r="N41" s="339"/>
      <c r="O41" s="157"/>
      <c r="P41" s="42"/>
      <c r="U41" s="26"/>
    </row>
    <row r="42" spans="1:21" ht="17.25" thickBot="1" thickTop="1">
      <c r="A42" s="119" t="s">
        <v>75</v>
      </c>
      <c r="B42" s="75"/>
      <c r="C42" s="296" t="s">
        <v>382</v>
      </c>
      <c r="D42" s="149" t="s">
        <v>275</v>
      </c>
      <c r="E42" s="149" t="s">
        <v>275</v>
      </c>
      <c r="F42" s="149" t="s">
        <v>275</v>
      </c>
      <c r="G42" s="149" t="s">
        <v>275</v>
      </c>
      <c r="H42" s="149" t="s">
        <v>275</v>
      </c>
      <c r="I42" s="149" t="s">
        <v>275</v>
      </c>
      <c r="J42" s="149" t="s">
        <v>275</v>
      </c>
      <c r="K42" s="149" t="s">
        <v>275</v>
      </c>
      <c r="L42" s="149" t="s">
        <v>275</v>
      </c>
      <c r="M42" s="337" t="s">
        <v>275</v>
      </c>
      <c r="N42" s="337" t="s">
        <v>275</v>
      </c>
      <c r="O42" s="159"/>
      <c r="P42" s="41"/>
      <c r="U42" s="26"/>
    </row>
    <row r="43" spans="1:17" ht="16.5" thickTop="1">
      <c r="A43" s="106"/>
      <c r="B43" s="75"/>
      <c r="C43" s="297" t="s">
        <v>342</v>
      </c>
      <c r="D43" s="85"/>
      <c r="E43" s="115"/>
      <c r="F43" s="115"/>
      <c r="G43" s="55"/>
      <c r="H43" s="55"/>
      <c r="I43" s="55"/>
      <c r="J43" s="55"/>
      <c r="K43" s="55"/>
      <c r="L43" s="55"/>
      <c r="M43" s="55"/>
      <c r="N43" s="55"/>
      <c r="O43" s="115"/>
      <c r="P43" s="42"/>
      <c r="Q43" s="26"/>
    </row>
    <row r="44" spans="1:17" ht="9" customHeight="1">
      <c r="A44" s="106"/>
      <c r="B44" s="75"/>
      <c r="C44" s="306"/>
      <c r="D44" s="174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42"/>
      <c r="Q44" s="26"/>
    </row>
    <row r="45" spans="1:17" ht="15.75">
      <c r="A45" s="106"/>
      <c r="B45" s="75"/>
      <c r="C45" s="375" t="s">
        <v>439</v>
      </c>
      <c r="D45" s="58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42"/>
      <c r="Q45" s="26"/>
    </row>
    <row r="46" spans="1:17" ht="15.75">
      <c r="A46" s="106"/>
      <c r="B46" s="75"/>
      <c r="C46" s="299" t="s">
        <v>343</v>
      </c>
      <c r="D46" s="58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42"/>
      <c r="Q46" s="26"/>
    </row>
    <row r="47" spans="1:18" ht="12" customHeight="1" thickBot="1">
      <c r="A47" s="112"/>
      <c r="B47" s="132"/>
      <c r="C47" s="65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  <c r="R47" s="26"/>
    </row>
    <row r="48" ht="15.75" thickTop="1">
      <c r="A48" s="144"/>
    </row>
    <row r="49" spans="1:3" ht="15">
      <c r="A49" s="144"/>
      <c r="C49" s="66" t="s">
        <v>17</v>
      </c>
    </row>
    <row r="50" spans="1:15" ht="15">
      <c r="A50" s="144"/>
      <c r="B50" s="378"/>
      <c r="C50" s="114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15.75">
      <c r="A51" s="144"/>
      <c r="B51" s="379"/>
      <c r="C51" s="13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57"/>
      <c r="O51" s="57"/>
    </row>
    <row r="52" spans="1:15" ht="15.75">
      <c r="A52" s="144"/>
      <c r="B52" s="379"/>
      <c r="C52" s="13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57"/>
      <c r="O52" s="57"/>
    </row>
    <row r="53" spans="1:15" ht="15.75">
      <c r="A53" s="144"/>
      <c r="B53" s="379"/>
      <c r="C53" s="13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57"/>
      <c r="O53" s="57"/>
    </row>
    <row r="54" spans="1:15" ht="15.75">
      <c r="A54" s="144"/>
      <c r="B54" s="380"/>
      <c r="C54" s="135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57"/>
      <c r="O54" s="57"/>
    </row>
    <row r="55" spans="1:15" ht="15.75">
      <c r="A55" s="144"/>
      <c r="B55" s="379"/>
      <c r="C55" s="135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57"/>
      <c r="O55" s="57"/>
    </row>
    <row r="56" spans="1:13" ht="15">
      <c r="A56" s="144"/>
      <c r="D56" s="190"/>
      <c r="E56" s="190"/>
      <c r="F56" s="190"/>
      <c r="G56" s="190"/>
      <c r="H56" s="190"/>
      <c r="I56" s="190"/>
      <c r="J56" s="190"/>
      <c r="K56" s="190"/>
      <c r="L56" s="190"/>
      <c r="M56" s="190"/>
    </row>
    <row r="57" ht="15">
      <c r="A57" s="144"/>
    </row>
    <row r="58" ht="15">
      <c r="A58" s="144"/>
    </row>
    <row r="59" ht="15">
      <c r="A59" s="144"/>
    </row>
    <row r="60" ht="15">
      <c r="A60" s="144"/>
    </row>
    <row r="61" ht="15">
      <c r="A61" s="144"/>
    </row>
    <row r="62" ht="15">
      <c r="A62" s="144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U67"/>
  <sheetViews>
    <sheetView showGridLines="0" defaultGridColor="0" zoomScale="75" zoomScaleNormal="75" colorId="22" workbookViewId="0" topLeftCell="K15">
      <selection activeCell="C1" sqref="C1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66.21484375" style="66" customWidth="1"/>
    <col min="4" max="4" width="10.99609375" style="25" customWidth="1"/>
    <col min="5" max="6" width="10.77734375" style="25" customWidth="1"/>
    <col min="7" max="14" width="10.6640625" style="25" customWidth="1"/>
    <col min="15" max="15" width="72.77734375" style="25" customWidth="1"/>
    <col min="16" max="16" width="0.9921875" style="25" customWidth="1"/>
    <col min="17" max="17" width="0.55078125" style="25" customWidth="1"/>
    <col min="18" max="18" width="9.77734375" style="25" customWidth="1"/>
    <col min="19" max="19" width="40.77734375" style="25" customWidth="1"/>
    <col min="20" max="16384" width="9.77734375" style="25" customWidth="1"/>
  </cols>
  <sheetData>
    <row r="1" spans="1:17" ht="18">
      <c r="A1" s="51"/>
      <c r="B1" s="116"/>
      <c r="C1" s="302" t="s">
        <v>383</v>
      </c>
      <c r="D1" s="24"/>
      <c r="Q1" s="26"/>
    </row>
    <row r="2" spans="1:16" ht="11.25" customHeight="1" thickBot="1">
      <c r="A2" s="51"/>
      <c r="B2" s="116"/>
      <c r="C2" s="302"/>
      <c r="D2" s="27"/>
      <c r="P2" s="26"/>
    </row>
    <row r="3" spans="1:17" ht="16.5" thickTop="1">
      <c r="A3" s="117"/>
      <c r="B3" s="118"/>
      <c r="C3" s="303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  <c r="Q3" s="26"/>
    </row>
    <row r="4" spans="1:21" ht="18.75">
      <c r="A4" s="119"/>
      <c r="B4" s="75"/>
      <c r="C4" s="252" t="s">
        <v>284</v>
      </c>
      <c r="D4" s="344" t="s">
        <v>307</v>
      </c>
      <c r="E4" s="345"/>
      <c r="F4" s="345"/>
      <c r="G4" s="346"/>
      <c r="H4" s="345"/>
      <c r="I4" s="347"/>
      <c r="J4" s="345"/>
      <c r="K4" s="345"/>
      <c r="L4" s="345"/>
      <c r="M4" s="348"/>
      <c r="N4" s="348"/>
      <c r="O4" s="183"/>
      <c r="P4" s="33"/>
      <c r="U4" s="26"/>
    </row>
    <row r="5" spans="1:21" ht="15.75">
      <c r="A5" s="119" t="s">
        <v>20</v>
      </c>
      <c r="B5" s="75"/>
      <c r="C5" s="252" t="s">
        <v>285</v>
      </c>
      <c r="D5" s="286">
        <v>1995</v>
      </c>
      <c r="E5" s="286">
        <v>1996</v>
      </c>
      <c r="F5" s="286">
        <v>1997</v>
      </c>
      <c r="G5" s="286">
        <v>1998</v>
      </c>
      <c r="H5" s="286">
        <v>1999</v>
      </c>
      <c r="I5" s="286">
        <v>2000</v>
      </c>
      <c r="J5" s="286">
        <v>2001</v>
      </c>
      <c r="K5" s="286">
        <v>2002</v>
      </c>
      <c r="L5" s="286">
        <v>2003</v>
      </c>
      <c r="M5" s="34">
        <v>2004</v>
      </c>
      <c r="N5" s="34">
        <v>2005</v>
      </c>
      <c r="O5" s="120"/>
      <c r="P5" s="33"/>
      <c r="U5" s="26"/>
    </row>
    <row r="6" spans="1:21" ht="15.75">
      <c r="A6" s="119"/>
      <c r="B6" s="75"/>
      <c r="C6" s="365" t="str">
        <f>Fedőlap!E14</f>
        <v>Dátum: 2010.04.16.</v>
      </c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8"/>
      <c r="P6" s="33"/>
      <c r="U6" s="26"/>
    </row>
    <row r="7" spans="1:21" ht="10.5" customHeight="1" thickBot="1">
      <c r="A7" s="119"/>
      <c r="B7" s="75"/>
      <c r="C7" s="288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40"/>
      <c r="P7" s="33"/>
      <c r="U7" s="26"/>
    </row>
    <row r="8" spans="1:21" ht="17.25" thickBot="1" thickTop="1">
      <c r="A8" s="119" t="s">
        <v>85</v>
      </c>
      <c r="B8" s="75"/>
      <c r="C8" s="383" t="s">
        <v>384</v>
      </c>
      <c r="D8" s="192">
        <v>-4063</v>
      </c>
      <c r="E8" s="192">
        <v>22988</v>
      </c>
      <c r="F8" s="192">
        <v>4814</v>
      </c>
      <c r="G8" s="192">
        <v>-8769</v>
      </c>
      <c r="H8" s="192">
        <v>22993</v>
      </c>
      <c r="I8" s="192">
        <v>4970</v>
      </c>
      <c r="J8" s="192">
        <v>1291</v>
      </c>
      <c r="K8" s="200">
        <v>-104968</v>
      </c>
      <c r="L8" s="192">
        <v>-31671</v>
      </c>
      <c r="M8" s="192">
        <v>-16464</v>
      </c>
      <c r="N8" s="192">
        <v>-81375</v>
      </c>
      <c r="O8" s="175"/>
      <c r="P8" s="41"/>
      <c r="U8" s="26"/>
    </row>
    <row r="9" spans="1:21" ht="16.5" thickTop="1">
      <c r="A9" s="119"/>
      <c r="B9" s="75"/>
      <c r="C9" s="373" t="s">
        <v>436</v>
      </c>
      <c r="D9" s="374" t="s">
        <v>437</v>
      </c>
      <c r="E9" s="374" t="s">
        <v>437</v>
      </c>
      <c r="F9" s="374" t="s">
        <v>437</v>
      </c>
      <c r="G9" s="374" t="s">
        <v>437</v>
      </c>
      <c r="H9" s="374" t="s">
        <v>437</v>
      </c>
      <c r="I9" s="374" t="s">
        <v>437</v>
      </c>
      <c r="J9" s="374" t="s">
        <v>437</v>
      </c>
      <c r="K9" s="374" t="s">
        <v>437</v>
      </c>
      <c r="L9" s="374" t="s">
        <v>437</v>
      </c>
      <c r="M9" s="374" t="s">
        <v>437</v>
      </c>
      <c r="N9" s="374" t="s">
        <v>437</v>
      </c>
      <c r="O9" s="336"/>
      <c r="P9" s="42"/>
      <c r="U9" s="26"/>
    </row>
    <row r="10" spans="1:21" ht="9.75" customHeight="1">
      <c r="A10" s="119"/>
      <c r="B10" s="75"/>
      <c r="C10" s="289"/>
      <c r="D10" s="43"/>
      <c r="E10" s="44"/>
      <c r="F10" s="44"/>
      <c r="G10" s="45"/>
      <c r="H10" s="45"/>
      <c r="I10" s="45"/>
      <c r="J10" s="45"/>
      <c r="K10" s="45"/>
      <c r="L10" s="45"/>
      <c r="M10" s="45"/>
      <c r="N10" s="45"/>
      <c r="O10" s="156"/>
      <c r="P10" s="42"/>
      <c r="U10" s="26"/>
    </row>
    <row r="11" spans="1:21" ht="15.75">
      <c r="A11" s="119" t="s">
        <v>86</v>
      </c>
      <c r="B11" s="141"/>
      <c r="C11" s="290" t="s">
        <v>310</v>
      </c>
      <c r="D11" s="193">
        <f aca="true" t="shared" si="0" ref="D11:J11">+D12+D13+D14</f>
        <v>-8533</v>
      </c>
      <c r="E11" s="193">
        <f t="shared" si="0"/>
        <v>-5007</v>
      </c>
      <c r="F11" s="193">
        <f t="shared" si="0"/>
        <v>-19093</v>
      </c>
      <c r="G11" s="193">
        <f t="shared" si="0"/>
        <v>-14460</v>
      </c>
      <c r="H11" s="193">
        <f t="shared" si="0"/>
        <v>-14539</v>
      </c>
      <c r="I11" s="193">
        <f t="shared" si="0"/>
        <v>-19235</v>
      </c>
      <c r="J11" s="193">
        <f t="shared" si="0"/>
        <v>-913</v>
      </c>
      <c r="K11" s="202">
        <f>+SUM(K12:K14)</f>
        <v>-12803</v>
      </c>
      <c r="L11" s="202">
        <f>+SUM(L12:L14)</f>
        <v>-8658</v>
      </c>
      <c r="M11" s="193">
        <f>+SUM(M12:M14)</f>
        <v>-7754</v>
      </c>
      <c r="N11" s="193">
        <f>+SUM(N12:N14)</f>
        <v>-16985</v>
      </c>
      <c r="O11" s="157"/>
      <c r="P11" s="42"/>
      <c r="U11" s="26"/>
    </row>
    <row r="12" spans="1:21" ht="15.75">
      <c r="A12" s="119" t="s">
        <v>87</v>
      </c>
      <c r="B12" s="75"/>
      <c r="C12" s="293" t="s">
        <v>378</v>
      </c>
      <c r="D12" s="194">
        <v>32879</v>
      </c>
      <c r="E12" s="194">
        <v>33231</v>
      </c>
      <c r="F12" s="194">
        <v>35835</v>
      </c>
      <c r="G12" s="194">
        <v>-12362</v>
      </c>
      <c r="H12" s="194">
        <v>-6264</v>
      </c>
      <c r="I12" s="194">
        <v>-5015</v>
      </c>
      <c r="J12" s="194">
        <v>-3188</v>
      </c>
      <c r="K12" s="202">
        <v>-8254</v>
      </c>
      <c r="L12" s="193">
        <v>-7970</v>
      </c>
      <c r="M12" s="193">
        <v>-5101</v>
      </c>
      <c r="N12" s="193">
        <v>-6194</v>
      </c>
      <c r="O12" s="157"/>
      <c r="P12" s="42"/>
      <c r="U12" s="26"/>
    </row>
    <row r="13" spans="1:21" ht="15.75">
      <c r="A13" s="119" t="s">
        <v>88</v>
      </c>
      <c r="B13" s="75"/>
      <c r="C13" s="293" t="s">
        <v>379</v>
      </c>
      <c r="D13" s="195">
        <v>-18343</v>
      </c>
      <c r="E13" s="195">
        <v>-20844</v>
      </c>
      <c r="F13" s="195">
        <v>-71207</v>
      </c>
      <c r="G13" s="195">
        <v>561</v>
      </c>
      <c r="H13" s="195">
        <v>-11680</v>
      </c>
      <c r="I13" s="195">
        <v>-20781</v>
      </c>
      <c r="J13" s="195">
        <v>738</v>
      </c>
      <c r="K13" s="203">
        <v>-5817</v>
      </c>
      <c r="L13" s="193">
        <v>1463</v>
      </c>
      <c r="M13" s="204">
        <v>-3914</v>
      </c>
      <c r="N13" s="193">
        <v>-10633</v>
      </c>
      <c r="O13" s="157"/>
      <c r="P13" s="42"/>
      <c r="U13" s="26"/>
    </row>
    <row r="14" spans="1:21" ht="15.75">
      <c r="A14" s="119" t="s">
        <v>89</v>
      </c>
      <c r="B14" s="75"/>
      <c r="C14" s="293" t="s">
        <v>380</v>
      </c>
      <c r="D14" s="204">
        <v>-23069</v>
      </c>
      <c r="E14" s="204">
        <v>-17394</v>
      </c>
      <c r="F14" s="204">
        <v>16279</v>
      </c>
      <c r="G14" s="204">
        <v>-2659</v>
      </c>
      <c r="H14" s="204">
        <v>3405</v>
      </c>
      <c r="I14" s="204">
        <v>6561</v>
      </c>
      <c r="J14" s="204">
        <v>1537</v>
      </c>
      <c r="K14" s="203">
        <v>1268</v>
      </c>
      <c r="L14" s="193">
        <v>-2151</v>
      </c>
      <c r="M14" s="204">
        <v>1261</v>
      </c>
      <c r="N14" s="193">
        <v>-158</v>
      </c>
      <c r="O14" s="157"/>
      <c r="P14" s="42"/>
      <c r="U14" s="26"/>
    </row>
    <row r="15" spans="1:21" ht="15.75">
      <c r="A15" s="119"/>
      <c r="B15" s="75"/>
      <c r="C15" s="367" t="s">
        <v>434</v>
      </c>
      <c r="D15" s="195" t="s">
        <v>435</v>
      </c>
      <c r="E15" s="195" t="s">
        <v>435</v>
      </c>
      <c r="F15" s="195" t="s">
        <v>435</v>
      </c>
      <c r="G15" s="195" t="s">
        <v>435</v>
      </c>
      <c r="H15" s="195" t="s">
        <v>435</v>
      </c>
      <c r="I15" s="195" t="s">
        <v>435</v>
      </c>
      <c r="J15" s="195" t="s">
        <v>435</v>
      </c>
      <c r="K15" s="195" t="s">
        <v>435</v>
      </c>
      <c r="L15" s="195" t="s">
        <v>435</v>
      </c>
      <c r="M15" s="204" t="s">
        <v>435</v>
      </c>
      <c r="N15" s="204" t="s">
        <v>435</v>
      </c>
      <c r="O15" s="157"/>
      <c r="P15" s="42"/>
      <c r="U15" s="26"/>
    </row>
    <row r="16" spans="1:21" ht="15.75">
      <c r="A16" s="119" t="s">
        <v>100</v>
      </c>
      <c r="B16" s="75"/>
      <c r="C16" s="292" t="s">
        <v>316</v>
      </c>
      <c r="D16" s="152"/>
      <c r="E16" s="196">
        <v>-17929</v>
      </c>
      <c r="F16" s="196">
        <v>15950</v>
      </c>
      <c r="G16" s="152"/>
      <c r="H16" s="152"/>
      <c r="I16" s="152"/>
      <c r="J16" s="152"/>
      <c r="K16" s="205"/>
      <c r="L16" s="152"/>
      <c r="M16" s="152"/>
      <c r="N16" s="152"/>
      <c r="O16" s="198" t="s">
        <v>445</v>
      </c>
      <c r="P16" s="42"/>
      <c r="U16" s="26"/>
    </row>
    <row r="17" spans="1:21" ht="15.75">
      <c r="A17" s="119" t="s">
        <v>101</v>
      </c>
      <c r="B17" s="75"/>
      <c r="C17" s="292" t="s">
        <v>317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8"/>
      <c r="P17" s="42"/>
      <c r="U17" s="26"/>
    </row>
    <row r="18" spans="1:21" ht="15.75">
      <c r="A18" s="119"/>
      <c r="B18" s="75"/>
      <c r="C18" s="305"/>
      <c r="D18" s="47"/>
      <c r="E18" s="48"/>
      <c r="F18" s="48"/>
      <c r="G18" s="48"/>
      <c r="H18" s="48"/>
      <c r="I18" s="48"/>
      <c r="J18" s="48"/>
      <c r="K18" s="48"/>
      <c r="L18" s="48"/>
      <c r="M18" s="333"/>
      <c r="N18" s="333"/>
      <c r="O18" s="157"/>
      <c r="P18" s="42"/>
      <c r="U18" s="26"/>
    </row>
    <row r="19" spans="1:21" ht="15.75">
      <c r="A19" s="119" t="s">
        <v>90</v>
      </c>
      <c r="B19" s="75"/>
      <c r="C19" s="293" t="s">
        <v>381</v>
      </c>
      <c r="D19" s="151" t="s">
        <v>275</v>
      </c>
      <c r="E19" s="151" t="s">
        <v>275</v>
      </c>
      <c r="F19" s="151" t="s">
        <v>275</v>
      </c>
      <c r="G19" s="151" t="s">
        <v>275</v>
      </c>
      <c r="H19" s="151" t="s">
        <v>275</v>
      </c>
      <c r="I19" s="151" t="s">
        <v>275</v>
      </c>
      <c r="J19" s="151" t="s">
        <v>275</v>
      </c>
      <c r="K19" s="151" t="s">
        <v>275</v>
      </c>
      <c r="L19" s="202" t="s">
        <v>275</v>
      </c>
      <c r="M19" s="193" t="s">
        <v>275</v>
      </c>
      <c r="N19" s="193" t="s">
        <v>275</v>
      </c>
      <c r="O19" s="157"/>
      <c r="P19" s="42"/>
      <c r="U19" s="26"/>
    </row>
    <row r="20" spans="1:21" ht="15.75">
      <c r="A20" s="119" t="s">
        <v>102</v>
      </c>
      <c r="B20" s="141"/>
      <c r="C20" s="292" t="s">
        <v>316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8"/>
      <c r="P20" s="42"/>
      <c r="U20" s="26"/>
    </row>
    <row r="21" spans="1:21" ht="15.75">
      <c r="A21" s="119" t="s">
        <v>267</v>
      </c>
      <c r="B21" s="141"/>
      <c r="C21" s="292" t="s">
        <v>317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2"/>
      <c r="N21" s="196"/>
      <c r="O21" s="158"/>
      <c r="P21" s="42"/>
      <c r="U21" s="26"/>
    </row>
    <row r="22" spans="1:21" ht="15.75">
      <c r="A22" s="119"/>
      <c r="B22" s="141"/>
      <c r="C22" s="305"/>
      <c r="D22" s="47"/>
      <c r="E22" s="48"/>
      <c r="F22" s="48"/>
      <c r="G22" s="48"/>
      <c r="H22" s="48"/>
      <c r="I22" s="48"/>
      <c r="J22" s="48"/>
      <c r="K22" s="48"/>
      <c r="L22" s="48"/>
      <c r="M22" s="333"/>
      <c r="N22" s="333"/>
      <c r="O22" s="157"/>
      <c r="P22" s="42"/>
      <c r="U22" s="26"/>
    </row>
    <row r="23" spans="1:21" ht="15.75">
      <c r="A23" s="119" t="s">
        <v>91</v>
      </c>
      <c r="B23" s="141"/>
      <c r="C23" s="294" t="s">
        <v>319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262</v>
      </c>
      <c r="K23" s="202">
        <v>202</v>
      </c>
      <c r="L23" s="193">
        <v>-461</v>
      </c>
      <c r="M23" s="193">
        <v>463</v>
      </c>
      <c r="N23" s="193">
        <v>-255</v>
      </c>
      <c r="O23" s="157"/>
      <c r="P23" s="42"/>
      <c r="U23" s="26"/>
    </row>
    <row r="24" spans="1:21" ht="15.75">
      <c r="A24" s="119"/>
      <c r="B24" s="141"/>
      <c r="C24" s="305"/>
      <c r="D24" s="47"/>
      <c r="E24" s="48"/>
      <c r="F24" s="48"/>
      <c r="G24" s="48"/>
      <c r="H24" s="48"/>
      <c r="I24" s="48"/>
      <c r="J24" s="48"/>
      <c r="K24" s="48"/>
      <c r="L24" s="48"/>
      <c r="M24" s="333"/>
      <c r="N24" s="333"/>
      <c r="O24" s="157"/>
      <c r="P24" s="42"/>
      <c r="U24" s="26"/>
    </row>
    <row r="25" spans="1:21" ht="15.75">
      <c r="A25" s="119" t="s">
        <v>92</v>
      </c>
      <c r="B25" s="141"/>
      <c r="C25" s="294" t="s">
        <v>320</v>
      </c>
      <c r="D25" s="204">
        <v>0</v>
      </c>
      <c r="E25" s="204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2">
        <f>+K26+K27</f>
        <v>-420</v>
      </c>
      <c r="L25" s="193">
        <f>+L26+L27</f>
        <v>1858</v>
      </c>
      <c r="M25" s="193">
        <f>+M26+M27</f>
        <v>2651</v>
      </c>
      <c r="N25" s="193">
        <f>N26+N27</f>
        <v>3178</v>
      </c>
      <c r="O25" s="157"/>
      <c r="P25" s="42"/>
      <c r="U25" s="26"/>
    </row>
    <row r="26" spans="1:21" ht="15.75">
      <c r="A26" s="119" t="s">
        <v>103</v>
      </c>
      <c r="B26" s="141"/>
      <c r="C26" s="292" t="s">
        <v>316</v>
      </c>
      <c r="D26" s="152"/>
      <c r="E26" s="152"/>
      <c r="F26" s="152"/>
      <c r="G26" s="196"/>
      <c r="H26" s="152"/>
      <c r="I26" s="152"/>
      <c r="J26" s="152"/>
      <c r="K26" s="205">
        <v>-420</v>
      </c>
      <c r="L26" s="196">
        <v>1858</v>
      </c>
      <c r="M26" s="196">
        <v>2651</v>
      </c>
      <c r="N26" s="196">
        <v>3178</v>
      </c>
      <c r="O26" s="158"/>
      <c r="P26" s="42"/>
      <c r="U26" s="26"/>
    </row>
    <row r="27" spans="1:21" ht="15.75">
      <c r="A27" s="119" t="s">
        <v>268</v>
      </c>
      <c r="B27" s="141"/>
      <c r="C27" s="292" t="s">
        <v>317</v>
      </c>
      <c r="D27" s="153"/>
      <c r="E27" s="153"/>
      <c r="F27" s="153"/>
      <c r="G27" s="153"/>
      <c r="H27" s="153"/>
      <c r="I27" s="153"/>
      <c r="J27" s="153"/>
      <c r="K27" s="205"/>
      <c r="L27" s="196"/>
      <c r="M27" s="196"/>
      <c r="N27" s="196"/>
      <c r="O27" s="158"/>
      <c r="P27" s="42"/>
      <c r="U27" s="26"/>
    </row>
    <row r="28" spans="1:21" ht="15.75">
      <c r="A28" s="119" t="s">
        <v>93</v>
      </c>
      <c r="B28" s="75"/>
      <c r="C28" s="294" t="s">
        <v>321</v>
      </c>
      <c r="D28" s="194">
        <v>-3859</v>
      </c>
      <c r="E28" s="204">
        <v>-728</v>
      </c>
      <c r="F28" s="204">
        <v>7141</v>
      </c>
      <c r="G28" s="204">
        <v>-11685</v>
      </c>
      <c r="H28" s="204">
        <v>-11596</v>
      </c>
      <c r="I28" s="204">
        <v>-26759</v>
      </c>
      <c r="J28" s="204">
        <v>-25546</v>
      </c>
      <c r="K28" s="202">
        <v>-45764</v>
      </c>
      <c r="L28" s="193">
        <v>2810</v>
      </c>
      <c r="M28" s="193">
        <v>-35677</v>
      </c>
      <c r="N28" s="193">
        <v>-23068.615384615376</v>
      </c>
      <c r="O28" s="157"/>
      <c r="P28" s="42"/>
      <c r="U28" s="26"/>
    </row>
    <row r="29" spans="1:21" ht="15.75">
      <c r="A29" s="119" t="s">
        <v>104</v>
      </c>
      <c r="B29" s="75"/>
      <c r="C29" s="292" t="s">
        <v>316</v>
      </c>
      <c r="D29" s="152">
        <v>0</v>
      </c>
      <c r="E29" s="196">
        <v>0</v>
      </c>
      <c r="F29" s="196">
        <v>0</v>
      </c>
      <c r="G29" s="196">
        <v>0</v>
      </c>
      <c r="H29" s="196">
        <v>0</v>
      </c>
      <c r="I29" s="196">
        <v>0</v>
      </c>
      <c r="J29" s="196">
        <v>-54</v>
      </c>
      <c r="K29" s="205">
        <v>488</v>
      </c>
      <c r="L29" s="196">
        <v>-4440</v>
      </c>
      <c r="M29" s="196">
        <v>-4468</v>
      </c>
      <c r="N29" s="196">
        <v>-9910</v>
      </c>
      <c r="O29" s="199" t="s">
        <v>367</v>
      </c>
      <c r="P29" s="42"/>
      <c r="U29" s="26"/>
    </row>
    <row r="30" spans="1:21" ht="15.75">
      <c r="A30" s="119" t="s">
        <v>269</v>
      </c>
      <c r="B30" s="75"/>
      <c r="C30" s="292" t="s">
        <v>317</v>
      </c>
      <c r="D30" s="152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-10219</v>
      </c>
      <c r="J30" s="196">
        <v>-38961</v>
      </c>
      <c r="K30" s="205">
        <v>-31927</v>
      </c>
      <c r="L30" s="196">
        <v>1175</v>
      </c>
      <c r="M30" s="196">
        <v>-25503</v>
      </c>
      <c r="N30" s="196">
        <v>-10923</v>
      </c>
      <c r="O30" s="199" t="s">
        <v>368</v>
      </c>
      <c r="P30" s="42"/>
      <c r="U30" s="26"/>
    </row>
    <row r="31" spans="1:21" ht="15.75">
      <c r="A31" s="119"/>
      <c r="B31" s="141"/>
      <c r="C31" s="293"/>
      <c r="D31" s="47"/>
      <c r="E31" s="48"/>
      <c r="F31" s="48"/>
      <c r="G31" s="48"/>
      <c r="H31" s="48"/>
      <c r="I31" s="48"/>
      <c r="J31" s="48"/>
      <c r="K31" s="48"/>
      <c r="L31" s="48"/>
      <c r="M31" s="333"/>
      <c r="N31" s="333"/>
      <c r="O31" s="157"/>
      <c r="P31" s="42"/>
      <c r="U31" s="26"/>
    </row>
    <row r="32" spans="1:21" ht="30">
      <c r="A32" s="119"/>
      <c r="B32" s="141"/>
      <c r="C32" s="377" t="s">
        <v>446</v>
      </c>
      <c r="D32" s="151" t="s">
        <v>275</v>
      </c>
      <c r="E32" s="151" t="s">
        <v>275</v>
      </c>
      <c r="F32" s="151" t="s">
        <v>275</v>
      </c>
      <c r="G32" s="151" t="s">
        <v>275</v>
      </c>
      <c r="H32" s="151" t="s">
        <v>275</v>
      </c>
      <c r="I32" s="151" t="s">
        <v>275</v>
      </c>
      <c r="J32" s="151" t="s">
        <v>275</v>
      </c>
      <c r="K32" s="202" t="s">
        <v>275</v>
      </c>
      <c r="L32" s="193" t="s">
        <v>275</v>
      </c>
      <c r="M32" s="150" t="s">
        <v>275</v>
      </c>
      <c r="N32" s="422" t="s">
        <v>275</v>
      </c>
      <c r="O32" s="157"/>
      <c r="P32" s="42"/>
      <c r="U32" s="26"/>
    </row>
    <row r="33" spans="1:21" ht="30">
      <c r="A33" s="119" t="s">
        <v>94</v>
      </c>
      <c r="B33" s="75"/>
      <c r="C33" s="377" t="s">
        <v>447</v>
      </c>
      <c r="D33" s="151" t="s">
        <v>275</v>
      </c>
      <c r="E33" s="151" t="s">
        <v>275</v>
      </c>
      <c r="F33" s="151" t="s">
        <v>275</v>
      </c>
      <c r="G33" s="151" t="s">
        <v>275</v>
      </c>
      <c r="H33" s="151" t="s">
        <v>275</v>
      </c>
      <c r="I33" s="151" t="s">
        <v>275</v>
      </c>
      <c r="J33" s="151" t="s">
        <v>275</v>
      </c>
      <c r="K33" s="202" t="s">
        <v>275</v>
      </c>
      <c r="L33" s="193" t="s">
        <v>275</v>
      </c>
      <c r="M33" s="150" t="s">
        <v>275</v>
      </c>
      <c r="N33" s="193" t="s">
        <v>275</v>
      </c>
      <c r="O33" s="157"/>
      <c r="P33" s="42"/>
      <c r="U33" s="26"/>
    </row>
    <row r="34" spans="1:21" ht="15.75">
      <c r="A34" s="119" t="s">
        <v>105</v>
      </c>
      <c r="B34" s="141"/>
      <c r="C34" s="292" t="s">
        <v>316</v>
      </c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8"/>
      <c r="P34" s="42"/>
      <c r="U34" s="26"/>
    </row>
    <row r="35" spans="1:21" ht="15.75">
      <c r="A35" s="119" t="s">
        <v>270</v>
      </c>
      <c r="B35" s="141"/>
      <c r="C35" s="292" t="s">
        <v>317</v>
      </c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8"/>
      <c r="P35" s="42"/>
      <c r="U35" s="26"/>
    </row>
    <row r="36" spans="1:21" ht="15.75">
      <c r="A36" s="119"/>
      <c r="B36" s="142"/>
      <c r="C36" s="293"/>
      <c r="D36" s="47"/>
      <c r="E36" s="48"/>
      <c r="F36" s="48"/>
      <c r="G36" s="48"/>
      <c r="H36" s="48"/>
      <c r="I36" s="48"/>
      <c r="J36" s="48"/>
      <c r="K36" s="48"/>
      <c r="L36" s="48"/>
      <c r="M36" s="333"/>
      <c r="N36" s="333"/>
      <c r="O36" s="157"/>
      <c r="P36" s="42"/>
      <c r="U36" s="26"/>
    </row>
    <row r="37" spans="1:21" ht="15.75">
      <c r="A37" s="119" t="s">
        <v>95</v>
      </c>
      <c r="B37" s="75"/>
      <c r="C37" s="294" t="s">
        <v>326</v>
      </c>
      <c r="D37" s="193">
        <f aca="true" t="shared" si="1" ref="D37:J37">SUM(D38:D40)</f>
        <v>27095</v>
      </c>
      <c r="E37" s="193">
        <f t="shared" si="1"/>
        <v>12705</v>
      </c>
      <c r="F37" s="193">
        <f t="shared" si="1"/>
        <v>6153</v>
      </c>
      <c r="G37" s="193">
        <f t="shared" si="1"/>
        <v>4501</v>
      </c>
      <c r="H37" s="193">
        <f t="shared" si="1"/>
        <v>4120</v>
      </c>
      <c r="I37" s="193">
        <f t="shared" si="1"/>
        <v>5852</v>
      </c>
      <c r="J37" s="193">
        <f t="shared" si="1"/>
        <v>42618</v>
      </c>
      <c r="K37" s="202">
        <f>+SUM(K38:K40)</f>
        <v>15944</v>
      </c>
      <c r="L37" s="193">
        <f>+SUM(L38:L40)</f>
        <v>11798</v>
      </c>
      <c r="M37" s="193">
        <f>+SUM(M38:M40)</f>
        <v>4201</v>
      </c>
      <c r="N37" s="193">
        <f>N40+N39+N38</f>
        <v>4617</v>
      </c>
      <c r="O37" s="157"/>
      <c r="P37" s="42"/>
      <c r="U37" s="26"/>
    </row>
    <row r="38" spans="1:21" ht="15.75">
      <c r="A38" s="119" t="s">
        <v>97</v>
      </c>
      <c r="B38" s="75"/>
      <c r="C38" s="292" t="s">
        <v>316</v>
      </c>
      <c r="D38" s="152"/>
      <c r="E38" s="196"/>
      <c r="F38" s="196"/>
      <c r="G38" s="196"/>
      <c r="H38" s="196"/>
      <c r="I38" s="196"/>
      <c r="J38" s="196">
        <v>4028</v>
      </c>
      <c r="K38" s="205">
        <v>9289</v>
      </c>
      <c r="L38" s="196"/>
      <c r="M38" s="196"/>
      <c r="N38" s="196"/>
      <c r="O38" s="198" t="s">
        <v>352</v>
      </c>
      <c r="P38" s="42"/>
      <c r="U38" s="26"/>
    </row>
    <row r="39" spans="1:21" ht="15.75">
      <c r="A39" s="119" t="s">
        <v>98</v>
      </c>
      <c r="B39" s="75"/>
      <c r="C39" s="292" t="s">
        <v>317</v>
      </c>
      <c r="D39" s="152"/>
      <c r="E39" s="152"/>
      <c r="F39" s="152"/>
      <c r="G39" s="152"/>
      <c r="H39" s="152"/>
      <c r="I39" s="205"/>
      <c r="J39" s="205">
        <v>30266</v>
      </c>
      <c r="K39" s="205"/>
      <c r="L39" s="196">
        <v>7870</v>
      </c>
      <c r="M39" s="152"/>
      <c r="N39" s="152"/>
      <c r="O39" s="198" t="s">
        <v>449</v>
      </c>
      <c r="P39" s="42"/>
      <c r="U39" s="26"/>
    </row>
    <row r="40" spans="1:21" ht="15.75">
      <c r="A40" s="119" t="s">
        <v>99</v>
      </c>
      <c r="B40" s="75"/>
      <c r="C40" s="292" t="s">
        <v>318</v>
      </c>
      <c r="D40" s="196">
        <v>27095</v>
      </c>
      <c r="E40" s="196">
        <v>12705</v>
      </c>
      <c r="F40" s="196">
        <v>6153</v>
      </c>
      <c r="G40" s="196">
        <v>4501</v>
      </c>
      <c r="H40" s="196">
        <v>4120</v>
      </c>
      <c r="I40" s="196">
        <v>5852</v>
      </c>
      <c r="J40" s="196">
        <v>8324</v>
      </c>
      <c r="K40" s="205">
        <v>6655</v>
      </c>
      <c r="L40" s="196">
        <v>3928</v>
      </c>
      <c r="M40" s="196">
        <v>4201</v>
      </c>
      <c r="N40" s="196">
        <v>4617</v>
      </c>
      <c r="O40" s="198" t="s">
        <v>448</v>
      </c>
      <c r="P40" s="42"/>
      <c r="U40" s="26"/>
    </row>
    <row r="41" spans="1:21" ht="16.5" thickBot="1">
      <c r="A41" s="109"/>
      <c r="B41" s="75"/>
      <c r="C41" s="293"/>
      <c r="D41" s="181"/>
      <c r="E41" s="182"/>
      <c r="F41" s="182"/>
      <c r="G41" s="182"/>
      <c r="H41" s="182"/>
      <c r="I41" s="182"/>
      <c r="J41" s="182"/>
      <c r="K41" s="182"/>
      <c r="L41" s="182"/>
      <c r="M41" s="340"/>
      <c r="N41" s="333"/>
      <c r="O41" s="156"/>
      <c r="P41" s="42"/>
      <c r="U41" s="26"/>
    </row>
    <row r="42" spans="1:21" ht="17.25" thickBot="1" thickTop="1">
      <c r="A42" s="119" t="s">
        <v>96</v>
      </c>
      <c r="B42" s="75"/>
      <c r="C42" s="296" t="s">
        <v>385</v>
      </c>
      <c r="D42" s="372">
        <f>D8+D11+D23+D25+D28+D37</f>
        <v>10640</v>
      </c>
      <c r="E42" s="372">
        <f aca="true" t="shared" si="2" ref="E42:M42">E8+E11+E23+E25+E28+E37</f>
        <v>29958</v>
      </c>
      <c r="F42" s="372">
        <f t="shared" si="2"/>
        <v>-985</v>
      </c>
      <c r="G42" s="372">
        <f t="shared" si="2"/>
        <v>-30413</v>
      </c>
      <c r="H42" s="372">
        <f t="shared" si="2"/>
        <v>978</v>
      </c>
      <c r="I42" s="372">
        <f t="shared" si="2"/>
        <v>-35172</v>
      </c>
      <c r="J42" s="372">
        <f t="shared" si="2"/>
        <v>17712</v>
      </c>
      <c r="K42" s="372">
        <f t="shared" si="2"/>
        <v>-147809</v>
      </c>
      <c r="L42" s="372">
        <f t="shared" si="2"/>
        <v>-24324</v>
      </c>
      <c r="M42" s="192">
        <f t="shared" si="2"/>
        <v>-52580</v>
      </c>
      <c r="N42" s="192">
        <f>+N8+N11+N23+N25+N28+N37</f>
        <v>-113888.61538461538</v>
      </c>
      <c r="O42" s="159"/>
      <c r="P42" s="41"/>
      <c r="U42" s="26"/>
    </row>
    <row r="43" spans="1:17" ht="16.5" thickTop="1">
      <c r="A43" s="109"/>
      <c r="B43" s="75"/>
      <c r="C43" s="297" t="s">
        <v>342</v>
      </c>
      <c r="D43" s="85"/>
      <c r="E43" s="115"/>
      <c r="F43" s="115"/>
      <c r="G43" s="55"/>
      <c r="H43" s="55"/>
      <c r="I43" s="55"/>
      <c r="J43" s="55"/>
      <c r="K43" s="55"/>
      <c r="L43" s="55"/>
      <c r="M43" s="55"/>
      <c r="N43" s="55"/>
      <c r="O43" s="115"/>
      <c r="P43" s="42"/>
      <c r="Q43" s="26"/>
    </row>
    <row r="44" spans="1:17" ht="9" customHeight="1">
      <c r="A44" s="109"/>
      <c r="B44" s="75"/>
      <c r="C44" s="306"/>
      <c r="D44" s="174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42"/>
      <c r="Q44" s="26"/>
    </row>
    <row r="45" spans="1:17" ht="15.75">
      <c r="A45" s="109"/>
      <c r="B45" s="75"/>
      <c r="C45" s="375" t="s">
        <v>439</v>
      </c>
      <c r="D45" s="58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42"/>
      <c r="Q45" s="26"/>
    </row>
    <row r="46" spans="1:17" ht="15.75">
      <c r="A46" s="109"/>
      <c r="B46" s="75"/>
      <c r="C46" s="299" t="s">
        <v>343</v>
      </c>
      <c r="D46" s="58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42"/>
      <c r="Q46" s="26"/>
    </row>
    <row r="47" spans="1:18" ht="12" customHeight="1" thickBot="1">
      <c r="A47" s="139"/>
      <c r="B47" s="132"/>
      <c r="C47" s="65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  <c r="R47" s="26"/>
    </row>
    <row r="48" spans="1:17" ht="16.5" thickTop="1">
      <c r="A48" s="143"/>
      <c r="B48" s="116"/>
      <c r="Q48" s="26"/>
    </row>
    <row r="49" ht="15">
      <c r="A49" s="143"/>
    </row>
    <row r="50" spans="1:15" ht="15">
      <c r="A50" s="143"/>
      <c r="B50" s="378"/>
      <c r="C50" s="114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15.75">
      <c r="A51" s="143"/>
      <c r="B51" s="379"/>
      <c r="C51" s="13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57"/>
      <c r="O51" s="57"/>
    </row>
    <row r="52" spans="1:15" ht="15.75">
      <c r="A52" s="143"/>
      <c r="B52" s="379"/>
      <c r="C52" s="13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57"/>
      <c r="O52" s="57"/>
    </row>
    <row r="53" spans="1:15" ht="15.75">
      <c r="A53" s="143"/>
      <c r="B53" s="379"/>
      <c r="C53" s="13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57"/>
      <c r="O53" s="57"/>
    </row>
    <row r="54" spans="1:15" ht="15.75">
      <c r="A54" s="143"/>
      <c r="B54" s="380"/>
      <c r="C54" s="135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57"/>
      <c r="O54" s="57"/>
    </row>
    <row r="55" spans="1:15" ht="15.75">
      <c r="A55" s="143"/>
      <c r="B55" s="379"/>
      <c r="C55" s="135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57"/>
      <c r="O55" s="57"/>
    </row>
    <row r="56" spans="1:13" ht="15.75">
      <c r="A56" s="143"/>
      <c r="D56" s="186"/>
      <c r="E56" s="186"/>
      <c r="F56" s="186"/>
      <c r="G56" s="186"/>
      <c r="H56" s="186"/>
      <c r="I56" s="186"/>
      <c r="J56" s="186"/>
      <c r="K56" s="186"/>
      <c r="L56" s="186"/>
      <c r="M56" s="186"/>
    </row>
    <row r="57" ht="15">
      <c r="A57" s="143"/>
    </row>
    <row r="58" ht="15">
      <c r="A58" s="143"/>
    </row>
    <row r="59" ht="15">
      <c r="A59" s="143"/>
    </row>
    <row r="60" ht="15">
      <c r="A60" s="143"/>
    </row>
    <row r="61" ht="15">
      <c r="A61" s="143"/>
    </row>
    <row r="62" ht="15">
      <c r="A62" s="55"/>
    </row>
    <row r="63" ht="15">
      <c r="A63" s="55"/>
    </row>
    <row r="64" ht="15">
      <c r="A64" s="55"/>
    </row>
    <row r="65" ht="15">
      <c r="A65" s="55"/>
    </row>
    <row r="66" ht="15">
      <c r="A66" s="115"/>
    </row>
    <row r="67" ht="15">
      <c r="A67" s="115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U67"/>
  <sheetViews>
    <sheetView showGridLines="0" defaultGridColor="0" zoomScale="75" zoomScaleNormal="75" colorId="22" workbookViewId="0" topLeftCell="J15">
      <selection activeCell="C1" sqref="C1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71.88671875" style="66" customWidth="1"/>
    <col min="4" max="4" width="10.99609375" style="25" customWidth="1"/>
    <col min="5" max="6" width="10.77734375" style="25" customWidth="1"/>
    <col min="7" max="14" width="10.6640625" style="25" customWidth="1"/>
    <col min="15" max="15" width="72.77734375" style="25" customWidth="1"/>
    <col min="16" max="16" width="0.9921875" style="25" customWidth="1"/>
    <col min="17" max="17" width="0.55078125" style="25" customWidth="1"/>
    <col min="18" max="18" width="9.77734375" style="25" customWidth="1"/>
    <col min="19" max="19" width="40.77734375" style="25" customWidth="1"/>
    <col min="20" max="16384" width="9.77734375" style="25" customWidth="1"/>
  </cols>
  <sheetData>
    <row r="1" spans="1:17" ht="18">
      <c r="A1" s="51"/>
      <c r="B1" s="116"/>
      <c r="C1" s="302" t="s">
        <v>386</v>
      </c>
      <c r="D1" s="24"/>
      <c r="Q1" s="26"/>
    </row>
    <row r="2" spans="1:16" ht="11.25" customHeight="1" thickBot="1">
      <c r="A2" s="51"/>
      <c r="B2" s="116"/>
      <c r="C2" s="307"/>
      <c r="D2" s="27"/>
      <c r="P2" s="26"/>
    </row>
    <row r="3" spans="1:17" ht="16.5" thickTop="1">
      <c r="A3" s="117"/>
      <c r="B3" s="118"/>
      <c r="C3" s="303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178"/>
      <c r="P3" s="30"/>
      <c r="Q3" s="26"/>
    </row>
    <row r="4" spans="1:21" ht="18.75">
      <c r="A4" s="119"/>
      <c r="B4" s="75"/>
      <c r="C4" s="252" t="s">
        <v>284</v>
      </c>
      <c r="D4" s="344" t="s">
        <v>307</v>
      </c>
      <c r="E4" s="345"/>
      <c r="F4" s="345"/>
      <c r="G4" s="346"/>
      <c r="H4" s="345"/>
      <c r="I4" s="347"/>
      <c r="J4" s="345"/>
      <c r="K4" s="345"/>
      <c r="L4" s="345"/>
      <c r="M4" s="348"/>
      <c r="N4" s="348"/>
      <c r="O4" s="183"/>
      <c r="P4" s="173"/>
      <c r="U4" s="26"/>
    </row>
    <row r="5" spans="1:21" ht="15.75">
      <c r="A5" s="119" t="s">
        <v>20</v>
      </c>
      <c r="B5" s="75"/>
      <c r="C5" s="252" t="s">
        <v>285</v>
      </c>
      <c r="D5" s="286">
        <v>1995</v>
      </c>
      <c r="E5" s="286">
        <v>1996</v>
      </c>
      <c r="F5" s="286">
        <v>1997</v>
      </c>
      <c r="G5" s="286">
        <v>1998</v>
      </c>
      <c r="H5" s="286">
        <v>1999</v>
      </c>
      <c r="I5" s="286">
        <v>2000</v>
      </c>
      <c r="J5" s="286">
        <v>2001</v>
      </c>
      <c r="K5" s="286">
        <v>2002</v>
      </c>
      <c r="L5" s="286">
        <v>2003</v>
      </c>
      <c r="M5" s="34">
        <v>2004</v>
      </c>
      <c r="N5" s="34">
        <v>2005</v>
      </c>
      <c r="O5" s="120"/>
      <c r="P5" s="173"/>
      <c r="U5" s="26"/>
    </row>
    <row r="6" spans="1:21" ht="15.75">
      <c r="A6" s="119"/>
      <c r="B6" s="75"/>
      <c r="C6" s="365" t="str">
        <f>Fedőlap!E14</f>
        <v>Dátum: 2010.04.16.</v>
      </c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120"/>
      <c r="P6" s="173"/>
      <c r="U6" s="26"/>
    </row>
    <row r="7" spans="1:21" ht="10.5" customHeight="1" thickBot="1">
      <c r="A7" s="119"/>
      <c r="B7" s="75"/>
      <c r="C7" s="304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83"/>
      <c r="P7" s="173"/>
      <c r="U7" s="26"/>
    </row>
    <row r="8" spans="1:21" ht="17.25" thickBot="1" thickTop="1">
      <c r="A8" s="119" t="s">
        <v>106</v>
      </c>
      <c r="B8" s="75"/>
      <c r="C8" s="366" t="s">
        <v>387</v>
      </c>
      <c r="D8" s="372">
        <v>-41263</v>
      </c>
      <c r="E8" s="192">
        <v>-69663</v>
      </c>
      <c r="F8" s="192">
        <v>-50533</v>
      </c>
      <c r="G8" s="192">
        <v>-90775</v>
      </c>
      <c r="H8" s="192">
        <v>-46567</v>
      </c>
      <c r="I8" s="192">
        <v>-81396.79999999993</v>
      </c>
      <c r="J8" s="192">
        <v>-28811.1</v>
      </c>
      <c r="K8" s="200">
        <v>-100857</v>
      </c>
      <c r="L8" s="192">
        <v>-348968</v>
      </c>
      <c r="M8" s="192">
        <v>-423903</v>
      </c>
      <c r="N8" s="192">
        <v>-468807</v>
      </c>
      <c r="O8" s="179"/>
      <c r="P8" s="41"/>
      <c r="U8" s="26"/>
    </row>
    <row r="9" spans="1:21" ht="16.5" thickTop="1">
      <c r="A9" s="119"/>
      <c r="B9" s="75"/>
      <c r="C9" s="373" t="s">
        <v>436</v>
      </c>
      <c r="D9" s="374" t="s">
        <v>437</v>
      </c>
      <c r="E9" s="374" t="s">
        <v>437</v>
      </c>
      <c r="F9" s="374" t="s">
        <v>437</v>
      </c>
      <c r="G9" s="374" t="s">
        <v>437</v>
      </c>
      <c r="H9" s="374" t="s">
        <v>437</v>
      </c>
      <c r="I9" s="374" t="s">
        <v>437</v>
      </c>
      <c r="J9" s="374" t="s">
        <v>437</v>
      </c>
      <c r="K9" s="374" t="s">
        <v>437</v>
      </c>
      <c r="L9" s="374" t="s">
        <v>437</v>
      </c>
      <c r="M9" s="374" t="s">
        <v>437</v>
      </c>
      <c r="N9" s="374" t="s">
        <v>437</v>
      </c>
      <c r="O9" s="336"/>
      <c r="P9" s="42"/>
      <c r="U9" s="26"/>
    </row>
    <row r="10" spans="1:21" ht="6" customHeight="1">
      <c r="A10" s="119"/>
      <c r="B10" s="75"/>
      <c r="C10" s="289"/>
      <c r="D10" s="43"/>
      <c r="E10" s="44"/>
      <c r="F10" s="44"/>
      <c r="G10" s="44"/>
      <c r="H10" s="44"/>
      <c r="I10" s="44"/>
      <c r="J10" s="44"/>
      <c r="K10" s="44"/>
      <c r="L10" s="44"/>
      <c r="M10" s="45"/>
      <c r="N10" s="45"/>
      <c r="O10" s="156"/>
      <c r="P10" s="42"/>
      <c r="U10" s="26"/>
    </row>
    <row r="11" spans="1:21" ht="15.75">
      <c r="A11" s="119" t="s">
        <v>107</v>
      </c>
      <c r="B11" s="141"/>
      <c r="C11" s="290" t="s">
        <v>310</v>
      </c>
      <c r="D11" s="193">
        <f>+D12+D13+D14</f>
        <v>-624</v>
      </c>
      <c r="E11" s="193">
        <f aca="true" t="shared" si="0" ref="E11:J11">+E12+E13+E14</f>
        <v>162</v>
      </c>
      <c r="F11" s="193">
        <f t="shared" si="0"/>
        <v>-10259</v>
      </c>
      <c r="G11" s="193">
        <f t="shared" si="0"/>
        <v>1726</v>
      </c>
      <c r="H11" s="193">
        <f t="shared" si="0"/>
        <v>-63750</v>
      </c>
      <c r="I11" s="193">
        <f t="shared" si="0"/>
        <v>-9639.203</v>
      </c>
      <c r="J11" s="193">
        <f t="shared" si="0"/>
        <v>-308.9000000000001</v>
      </c>
      <c r="K11" s="202">
        <f>SUM(K12:K14)</f>
        <v>479</v>
      </c>
      <c r="L11" s="193">
        <f>SUM(L12:L14)</f>
        <v>758</v>
      </c>
      <c r="M11" s="193">
        <f>SUM(M12:M14)</f>
        <v>716</v>
      </c>
      <c r="N11" s="193">
        <f>SUM(N12:N14)</f>
        <v>1138</v>
      </c>
      <c r="O11" s="157"/>
      <c r="P11" s="42"/>
      <c r="U11" s="26"/>
    </row>
    <row r="12" spans="1:21" ht="15.75">
      <c r="A12" s="119" t="s">
        <v>108</v>
      </c>
      <c r="B12" s="75"/>
      <c r="C12" s="293" t="s">
        <v>378</v>
      </c>
      <c r="D12" s="194">
        <v>265</v>
      </c>
      <c r="E12" s="194">
        <v>568</v>
      </c>
      <c r="F12" s="194">
        <v>-1131</v>
      </c>
      <c r="G12" s="194">
        <v>4437</v>
      </c>
      <c r="H12" s="194">
        <v>2942</v>
      </c>
      <c r="I12" s="194">
        <v>-9639.203</v>
      </c>
      <c r="J12" s="194">
        <v>-308.9</v>
      </c>
      <c r="K12" s="206">
        <v>479</v>
      </c>
      <c r="L12" s="193">
        <v>779</v>
      </c>
      <c r="M12" s="342">
        <v>740</v>
      </c>
      <c r="N12" s="193">
        <v>1145</v>
      </c>
      <c r="O12" s="157"/>
      <c r="P12" s="42"/>
      <c r="U12" s="26"/>
    </row>
    <row r="13" spans="1:21" ht="15.75">
      <c r="A13" s="119" t="s">
        <v>109</v>
      </c>
      <c r="B13" s="75"/>
      <c r="C13" s="293" t="s">
        <v>379</v>
      </c>
      <c r="D13" s="195">
        <v>410</v>
      </c>
      <c r="E13" s="195">
        <v>754</v>
      </c>
      <c r="F13" s="195">
        <v>-8200</v>
      </c>
      <c r="G13" s="195">
        <v>-2711</v>
      </c>
      <c r="H13" s="195">
        <v>-66692</v>
      </c>
      <c r="I13" s="195">
        <v>0</v>
      </c>
      <c r="J13" s="195">
        <v>0</v>
      </c>
      <c r="K13" s="202" t="s">
        <v>275</v>
      </c>
      <c r="L13" s="193">
        <v>-21</v>
      </c>
      <c r="M13" s="193">
        <v>-24</v>
      </c>
      <c r="N13" s="193">
        <v>-7</v>
      </c>
      <c r="O13" s="157"/>
      <c r="P13" s="42"/>
      <c r="U13" s="26"/>
    </row>
    <row r="14" spans="1:21" ht="15.75">
      <c r="A14" s="119" t="s">
        <v>110</v>
      </c>
      <c r="B14" s="75"/>
      <c r="C14" s="293" t="s">
        <v>380</v>
      </c>
      <c r="D14" s="204">
        <v>-1299</v>
      </c>
      <c r="E14" s="204">
        <v>-1160</v>
      </c>
      <c r="F14" s="204">
        <v>-928</v>
      </c>
      <c r="G14" s="204">
        <v>0</v>
      </c>
      <c r="H14" s="204">
        <v>0</v>
      </c>
      <c r="I14" s="204">
        <v>0</v>
      </c>
      <c r="J14" s="204">
        <v>0</v>
      </c>
      <c r="K14" s="202" t="s">
        <v>275</v>
      </c>
      <c r="L14" s="193" t="s">
        <v>275</v>
      </c>
      <c r="M14" s="193" t="s">
        <v>275</v>
      </c>
      <c r="N14" s="193" t="s">
        <v>275</v>
      </c>
      <c r="O14" s="157"/>
      <c r="P14" s="42"/>
      <c r="U14" s="26"/>
    </row>
    <row r="15" spans="1:21" ht="15.75">
      <c r="A15" s="119"/>
      <c r="B15" s="75"/>
      <c r="C15" s="367" t="s">
        <v>434</v>
      </c>
      <c r="D15" s="151" t="s">
        <v>435</v>
      </c>
      <c r="E15" s="151" t="s">
        <v>435</v>
      </c>
      <c r="F15" s="151" t="s">
        <v>435</v>
      </c>
      <c r="G15" s="151" t="s">
        <v>435</v>
      </c>
      <c r="H15" s="151" t="s">
        <v>435</v>
      </c>
      <c r="I15" s="151" t="s">
        <v>435</v>
      </c>
      <c r="J15" s="151" t="s">
        <v>435</v>
      </c>
      <c r="K15" s="151" t="s">
        <v>435</v>
      </c>
      <c r="L15" s="151" t="s">
        <v>435</v>
      </c>
      <c r="M15" s="151" t="s">
        <v>435</v>
      </c>
      <c r="N15" s="204" t="s">
        <v>435</v>
      </c>
      <c r="O15" s="157"/>
      <c r="P15" s="42"/>
      <c r="U15" s="26"/>
    </row>
    <row r="16" spans="1:21" ht="15.75">
      <c r="A16" s="119" t="s">
        <v>111</v>
      </c>
      <c r="B16" s="75"/>
      <c r="C16" s="292" t="s">
        <v>316</v>
      </c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8"/>
      <c r="P16" s="42"/>
      <c r="U16" s="26"/>
    </row>
    <row r="17" spans="1:21" ht="15.75">
      <c r="A17" s="119" t="s">
        <v>112</v>
      </c>
      <c r="B17" s="75"/>
      <c r="C17" s="292" t="s">
        <v>317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8"/>
      <c r="P17" s="42"/>
      <c r="U17" s="26"/>
    </row>
    <row r="18" spans="1:21" ht="15.75">
      <c r="A18" s="119"/>
      <c r="B18" s="75"/>
      <c r="C18" s="305"/>
      <c r="D18" s="56"/>
      <c r="E18" s="59"/>
      <c r="F18" s="59"/>
      <c r="G18" s="59"/>
      <c r="H18" s="59"/>
      <c r="I18" s="59"/>
      <c r="J18" s="59"/>
      <c r="K18" s="59"/>
      <c r="L18" s="59"/>
      <c r="M18" s="335"/>
      <c r="N18" s="333"/>
      <c r="O18" s="157"/>
      <c r="P18" s="42"/>
      <c r="U18" s="26"/>
    </row>
    <row r="19" spans="1:21" ht="15.75">
      <c r="A19" s="119" t="s">
        <v>113</v>
      </c>
      <c r="B19" s="75"/>
      <c r="C19" s="293" t="s">
        <v>381</v>
      </c>
      <c r="D19" s="151" t="s">
        <v>275</v>
      </c>
      <c r="E19" s="151" t="s">
        <v>275</v>
      </c>
      <c r="F19" s="151" t="s">
        <v>275</v>
      </c>
      <c r="G19" s="151" t="s">
        <v>275</v>
      </c>
      <c r="H19" s="151" t="s">
        <v>275</v>
      </c>
      <c r="I19" s="151" t="s">
        <v>275</v>
      </c>
      <c r="J19" s="151" t="s">
        <v>275</v>
      </c>
      <c r="K19" s="202" t="s">
        <v>275</v>
      </c>
      <c r="L19" s="193" t="s">
        <v>275</v>
      </c>
      <c r="M19" s="193" t="s">
        <v>275</v>
      </c>
      <c r="N19" s="193" t="s">
        <v>275</v>
      </c>
      <c r="O19" s="157"/>
      <c r="P19" s="42"/>
      <c r="U19" s="26"/>
    </row>
    <row r="20" spans="1:21" ht="15.75">
      <c r="A20" s="119" t="s">
        <v>114</v>
      </c>
      <c r="B20" s="141"/>
      <c r="C20" s="292" t="s">
        <v>316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8"/>
      <c r="P20" s="42"/>
      <c r="U20" s="26"/>
    </row>
    <row r="21" spans="1:21" ht="15.75">
      <c r="A21" s="119" t="s">
        <v>271</v>
      </c>
      <c r="B21" s="141"/>
      <c r="C21" s="292" t="s">
        <v>317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2"/>
      <c r="N21" s="196"/>
      <c r="O21" s="341"/>
      <c r="P21" s="42"/>
      <c r="U21" s="26"/>
    </row>
    <row r="22" spans="1:21" ht="15.75">
      <c r="A22" s="119"/>
      <c r="B22" s="141"/>
      <c r="C22" s="305"/>
      <c r="D22" s="56"/>
      <c r="E22" s="59"/>
      <c r="F22" s="59"/>
      <c r="G22" s="59"/>
      <c r="H22" s="59"/>
      <c r="I22" s="59"/>
      <c r="J22" s="59"/>
      <c r="K22" s="59"/>
      <c r="L22" s="59"/>
      <c r="M22" s="335"/>
      <c r="N22" s="333"/>
      <c r="O22" s="157"/>
      <c r="P22" s="42"/>
      <c r="U22" s="26"/>
    </row>
    <row r="23" spans="1:21" ht="15.75">
      <c r="A23" s="119" t="s">
        <v>115</v>
      </c>
      <c r="B23" s="141"/>
      <c r="C23" s="294" t="s">
        <v>319</v>
      </c>
      <c r="D23" s="194">
        <v>268</v>
      </c>
      <c r="E23" s="151">
        <v>0</v>
      </c>
      <c r="F23" s="194">
        <v>0</v>
      </c>
      <c r="G23" s="151">
        <v>0</v>
      </c>
      <c r="H23" s="151">
        <v>0</v>
      </c>
      <c r="I23" s="151">
        <v>0</v>
      </c>
      <c r="J23" s="151">
        <v>0</v>
      </c>
      <c r="K23" s="202">
        <v>0</v>
      </c>
      <c r="L23" s="193">
        <v>0</v>
      </c>
      <c r="M23" s="193">
        <v>0</v>
      </c>
      <c r="N23" s="193">
        <v>0</v>
      </c>
      <c r="O23" s="157"/>
      <c r="P23" s="42"/>
      <c r="U23" s="26"/>
    </row>
    <row r="24" spans="1:21" ht="15.75">
      <c r="A24" s="119"/>
      <c r="B24" s="141"/>
      <c r="C24" s="305"/>
      <c r="D24" s="56"/>
      <c r="E24" s="59"/>
      <c r="F24" s="59"/>
      <c r="G24" s="59"/>
      <c r="H24" s="59"/>
      <c r="I24" s="59"/>
      <c r="J24" s="59"/>
      <c r="K24" s="59"/>
      <c r="L24" s="59"/>
      <c r="M24" s="335"/>
      <c r="N24" s="333"/>
      <c r="O24" s="157"/>
      <c r="P24" s="42"/>
      <c r="U24" s="26"/>
    </row>
    <row r="25" spans="1:21" ht="15.75">
      <c r="A25" s="119" t="s">
        <v>116</v>
      </c>
      <c r="B25" s="141"/>
      <c r="C25" s="294" t="s">
        <v>320</v>
      </c>
      <c r="D25" s="204">
        <f aca="true" t="shared" si="1" ref="D25:K25">+D26+D27</f>
        <v>6503</v>
      </c>
      <c r="E25" s="204">
        <f t="shared" si="1"/>
        <v>11354</v>
      </c>
      <c r="F25" s="204">
        <f t="shared" si="1"/>
        <v>17989</v>
      </c>
      <c r="G25" s="204">
        <f t="shared" si="1"/>
        <v>15246</v>
      </c>
      <c r="H25" s="204">
        <f t="shared" si="1"/>
        <v>7361</v>
      </c>
      <c r="I25" s="204">
        <f t="shared" si="1"/>
        <v>28140</v>
      </c>
      <c r="J25" s="204">
        <f t="shared" si="1"/>
        <v>21217</v>
      </c>
      <c r="K25" s="202">
        <f t="shared" si="1"/>
        <v>24572</v>
      </c>
      <c r="L25" s="193">
        <f>+L26+L27</f>
        <v>13979</v>
      </c>
      <c r="M25" s="193">
        <f>+M26+M27</f>
        <v>16801</v>
      </c>
      <c r="N25" s="193">
        <f>+N26+N27</f>
        <v>16731</v>
      </c>
      <c r="O25" s="157"/>
      <c r="P25" s="42"/>
      <c r="U25" s="26"/>
    </row>
    <row r="26" spans="1:21" ht="15.75">
      <c r="A26" s="119" t="s">
        <v>117</v>
      </c>
      <c r="B26" s="141"/>
      <c r="C26" s="292" t="s">
        <v>316</v>
      </c>
      <c r="D26" s="196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-1</v>
      </c>
      <c r="K26" s="205">
        <v>-13</v>
      </c>
      <c r="L26" s="196">
        <v>-1</v>
      </c>
      <c r="M26" s="196">
        <v>1</v>
      </c>
      <c r="N26" s="196">
        <v>-4</v>
      </c>
      <c r="O26" s="198" t="s">
        <v>452</v>
      </c>
      <c r="P26" s="42"/>
      <c r="U26" s="26"/>
    </row>
    <row r="27" spans="1:21" ht="15.75">
      <c r="A27" s="119" t="s">
        <v>272</v>
      </c>
      <c r="B27" s="141"/>
      <c r="C27" s="292" t="s">
        <v>317</v>
      </c>
      <c r="D27" s="207">
        <v>6503</v>
      </c>
      <c r="E27" s="207">
        <v>11354</v>
      </c>
      <c r="F27" s="207">
        <v>17989</v>
      </c>
      <c r="G27" s="207">
        <v>15246</v>
      </c>
      <c r="H27" s="207">
        <v>7361</v>
      </c>
      <c r="I27" s="207">
        <v>28140</v>
      </c>
      <c r="J27" s="207">
        <v>21218</v>
      </c>
      <c r="K27" s="205">
        <v>24585</v>
      </c>
      <c r="L27" s="196">
        <v>13980</v>
      </c>
      <c r="M27" s="196">
        <v>16800</v>
      </c>
      <c r="N27" s="196">
        <v>16735</v>
      </c>
      <c r="O27" s="198" t="s">
        <v>453</v>
      </c>
      <c r="P27" s="42"/>
      <c r="U27" s="26"/>
    </row>
    <row r="28" spans="1:21" ht="15.75">
      <c r="A28" s="119" t="s">
        <v>118</v>
      </c>
      <c r="B28" s="75"/>
      <c r="C28" s="294" t="s">
        <v>321</v>
      </c>
      <c r="D28" s="204">
        <v>-6354</v>
      </c>
      <c r="E28" s="204">
        <v>-4991</v>
      </c>
      <c r="F28" s="204">
        <v>-2093</v>
      </c>
      <c r="G28" s="204">
        <v>-16089</v>
      </c>
      <c r="H28" s="204">
        <v>-6600</v>
      </c>
      <c r="I28" s="204">
        <v>5454</v>
      </c>
      <c r="J28" s="204">
        <v>-1721</v>
      </c>
      <c r="K28" s="202">
        <v>-4357</v>
      </c>
      <c r="L28" s="193">
        <v>-7013</v>
      </c>
      <c r="M28" s="193">
        <v>-4254</v>
      </c>
      <c r="N28" s="193">
        <v>-10288</v>
      </c>
      <c r="O28" s="157"/>
      <c r="P28" s="42"/>
      <c r="U28" s="26"/>
    </row>
    <row r="29" spans="1:21" ht="15.75">
      <c r="A29" s="119" t="s">
        <v>119</v>
      </c>
      <c r="B29" s="75"/>
      <c r="C29" s="292" t="s">
        <v>316</v>
      </c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96"/>
      <c r="O29" s="158"/>
      <c r="P29" s="42"/>
      <c r="U29" s="26"/>
    </row>
    <row r="30" spans="1:21" ht="15.75">
      <c r="A30" s="119" t="s">
        <v>273</v>
      </c>
      <c r="B30" s="75"/>
      <c r="C30" s="292" t="s">
        <v>317</v>
      </c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96"/>
      <c r="O30" s="158"/>
      <c r="P30" s="42"/>
      <c r="U30" s="26"/>
    </row>
    <row r="31" spans="1:21" ht="15.75">
      <c r="A31" s="119"/>
      <c r="B31" s="141"/>
      <c r="C31" s="293"/>
      <c r="D31" s="47"/>
      <c r="E31" s="48"/>
      <c r="F31" s="48"/>
      <c r="G31" s="48"/>
      <c r="H31" s="48"/>
      <c r="I31" s="48"/>
      <c r="J31" s="48"/>
      <c r="K31" s="48"/>
      <c r="L31" s="48"/>
      <c r="M31" s="333"/>
      <c r="N31" s="333"/>
      <c r="O31" s="157"/>
      <c r="P31" s="42"/>
      <c r="U31" s="26"/>
    </row>
    <row r="32" spans="1:21" ht="30">
      <c r="A32" s="119"/>
      <c r="B32" s="141"/>
      <c r="C32" s="377" t="s">
        <v>450</v>
      </c>
      <c r="D32" s="151" t="s">
        <v>275</v>
      </c>
      <c r="E32" s="151" t="s">
        <v>275</v>
      </c>
      <c r="F32" s="151" t="s">
        <v>275</v>
      </c>
      <c r="G32" s="151" t="s">
        <v>275</v>
      </c>
      <c r="H32" s="151" t="s">
        <v>275</v>
      </c>
      <c r="I32" s="151" t="s">
        <v>275</v>
      </c>
      <c r="J32" s="151" t="s">
        <v>275</v>
      </c>
      <c r="K32" s="202" t="s">
        <v>275</v>
      </c>
      <c r="L32" s="193" t="s">
        <v>275</v>
      </c>
      <c r="M32" s="150" t="s">
        <v>275</v>
      </c>
      <c r="N32" s="422" t="s">
        <v>275</v>
      </c>
      <c r="O32" s="157"/>
      <c r="P32" s="42"/>
      <c r="U32" s="26"/>
    </row>
    <row r="33" spans="1:21" ht="30">
      <c r="A33" s="119" t="s">
        <v>120</v>
      </c>
      <c r="B33" s="75"/>
      <c r="C33" s="377" t="s">
        <v>451</v>
      </c>
      <c r="D33" s="151" t="s">
        <v>275</v>
      </c>
      <c r="E33" s="151" t="s">
        <v>275</v>
      </c>
      <c r="F33" s="151" t="s">
        <v>275</v>
      </c>
      <c r="G33" s="151" t="s">
        <v>275</v>
      </c>
      <c r="H33" s="151" t="s">
        <v>275</v>
      </c>
      <c r="I33" s="151" t="s">
        <v>275</v>
      </c>
      <c r="J33" s="151" t="s">
        <v>275</v>
      </c>
      <c r="K33" s="202" t="s">
        <v>275</v>
      </c>
      <c r="L33" s="193" t="s">
        <v>275</v>
      </c>
      <c r="M33" s="150" t="s">
        <v>275</v>
      </c>
      <c r="N33" s="193" t="s">
        <v>275</v>
      </c>
      <c r="O33" s="157"/>
      <c r="P33" s="42"/>
      <c r="U33" s="26"/>
    </row>
    <row r="34" spans="1:21" ht="15.75">
      <c r="A34" s="119" t="s">
        <v>121</v>
      </c>
      <c r="B34" s="141"/>
      <c r="C34" s="292" t="s">
        <v>316</v>
      </c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8"/>
      <c r="P34" s="42"/>
      <c r="U34" s="26"/>
    </row>
    <row r="35" spans="1:21" ht="15.75">
      <c r="A35" s="119" t="s">
        <v>274</v>
      </c>
      <c r="B35" s="141"/>
      <c r="C35" s="292" t="s">
        <v>317</v>
      </c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8"/>
      <c r="P35" s="42"/>
      <c r="U35" s="26"/>
    </row>
    <row r="36" spans="1:21" ht="15.75">
      <c r="A36" s="119"/>
      <c r="B36" s="142"/>
      <c r="C36" s="293"/>
      <c r="D36" s="47"/>
      <c r="E36" s="48"/>
      <c r="F36" s="48"/>
      <c r="G36" s="48"/>
      <c r="H36" s="48"/>
      <c r="I36" s="48"/>
      <c r="J36" s="48"/>
      <c r="K36" s="48"/>
      <c r="L36" s="48"/>
      <c r="M36" s="333"/>
      <c r="N36" s="333"/>
      <c r="O36" s="157"/>
      <c r="P36" s="42"/>
      <c r="U36" s="26"/>
    </row>
    <row r="37" spans="1:21" ht="15.75">
      <c r="A37" s="119" t="s">
        <v>122</v>
      </c>
      <c r="B37" s="75"/>
      <c r="C37" s="294" t="s">
        <v>326</v>
      </c>
      <c r="D37" s="193">
        <f aca="true" t="shared" si="2" ref="D37:J37">+D38+D39</f>
        <v>41584</v>
      </c>
      <c r="E37" s="193">
        <f t="shared" si="2"/>
        <v>104730</v>
      </c>
      <c r="F37" s="193">
        <f t="shared" si="2"/>
        <v>53616</v>
      </c>
      <c r="G37" s="193">
        <f t="shared" si="2"/>
        <v>54470</v>
      </c>
      <c r="H37" s="193">
        <f t="shared" si="2"/>
        <v>90775</v>
      </c>
      <c r="I37" s="193">
        <f t="shared" si="2"/>
        <v>42905</v>
      </c>
      <c r="J37" s="193">
        <f t="shared" si="2"/>
        <v>80113</v>
      </c>
      <c r="K37" s="202">
        <f>+K38</f>
        <v>28811</v>
      </c>
      <c r="L37" s="193">
        <f>+L38</f>
        <v>99389</v>
      </c>
      <c r="M37" s="193">
        <f>+M38</f>
        <v>348968</v>
      </c>
      <c r="N37" s="193">
        <f>+N38</f>
        <v>423903</v>
      </c>
      <c r="O37" s="157"/>
      <c r="P37" s="42"/>
      <c r="U37" s="26"/>
    </row>
    <row r="38" spans="1:21" ht="15.75">
      <c r="A38" s="119" t="s">
        <v>123</v>
      </c>
      <c r="B38" s="75"/>
      <c r="C38" s="292" t="s">
        <v>316</v>
      </c>
      <c r="D38" s="196">
        <v>41584</v>
      </c>
      <c r="E38" s="196">
        <v>104730</v>
      </c>
      <c r="F38" s="196">
        <v>53616</v>
      </c>
      <c r="G38" s="196">
        <v>54470</v>
      </c>
      <c r="H38" s="196">
        <v>90775</v>
      </c>
      <c r="I38" s="196">
        <v>42905</v>
      </c>
      <c r="J38" s="196">
        <v>80113</v>
      </c>
      <c r="K38" s="205">
        <v>28811</v>
      </c>
      <c r="L38" s="196">
        <v>99389</v>
      </c>
      <c r="M38" s="196">
        <v>348968</v>
      </c>
      <c r="N38" s="196">
        <v>423903</v>
      </c>
      <c r="O38" s="198" t="s">
        <v>454</v>
      </c>
      <c r="P38" s="42"/>
      <c r="U38" s="26"/>
    </row>
    <row r="39" spans="1:21" ht="15.75">
      <c r="A39" s="119" t="s">
        <v>124</v>
      </c>
      <c r="B39" s="75"/>
      <c r="C39" s="292" t="s">
        <v>317</v>
      </c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8"/>
      <c r="P39" s="42"/>
      <c r="U39" s="26"/>
    </row>
    <row r="40" spans="1:21" ht="15.75">
      <c r="A40" s="119" t="s">
        <v>125</v>
      </c>
      <c r="B40" s="75"/>
      <c r="C40" s="292" t="s">
        <v>318</v>
      </c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96"/>
      <c r="O40" s="158"/>
      <c r="P40" s="42"/>
      <c r="U40" s="26"/>
    </row>
    <row r="41" spans="1:21" ht="16.5" thickBot="1">
      <c r="A41" s="109"/>
      <c r="B41" s="141"/>
      <c r="C41" s="293"/>
      <c r="D41" s="47"/>
      <c r="E41" s="48"/>
      <c r="F41" s="48"/>
      <c r="G41" s="48"/>
      <c r="H41" s="48"/>
      <c r="I41" s="48"/>
      <c r="J41" s="48"/>
      <c r="K41" s="48"/>
      <c r="L41" s="48"/>
      <c r="M41" s="333"/>
      <c r="N41" s="333"/>
      <c r="O41" s="157"/>
      <c r="P41" s="42"/>
      <c r="U41" s="26"/>
    </row>
    <row r="42" spans="1:21" ht="17.25" thickBot="1" thickTop="1">
      <c r="A42" s="119" t="s">
        <v>126</v>
      </c>
      <c r="B42" s="119"/>
      <c r="C42" s="296" t="s">
        <v>388</v>
      </c>
      <c r="D42" s="372">
        <f>D8+D11+D23+D25+D28+D37</f>
        <v>114</v>
      </c>
      <c r="E42" s="372">
        <f aca="true" t="shared" si="3" ref="E42:M42">E8+E11+E23+E25+E28+E37</f>
        <v>41592</v>
      </c>
      <c r="F42" s="372">
        <f t="shared" si="3"/>
        <v>8720</v>
      </c>
      <c r="G42" s="372">
        <f t="shared" si="3"/>
        <v>-35422</v>
      </c>
      <c r="H42" s="372">
        <f t="shared" si="3"/>
        <v>-18781</v>
      </c>
      <c r="I42" s="372">
        <f t="shared" si="3"/>
        <v>-14537.002999999924</v>
      </c>
      <c r="J42" s="372">
        <f t="shared" si="3"/>
        <v>70489.00000000003</v>
      </c>
      <c r="K42" s="372">
        <f t="shared" si="3"/>
        <v>-51352</v>
      </c>
      <c r="L42" s="372">
        <f t="shared" si="3"/>
        <v>-241855</v>
      </c>
      <c r="M42" s="372">
        <f t="shared" si="3"/>
        <v>-61672</v>
      </c>
      <c r="N42" s="192">
        <f>+N8+N11+N23+N25+N28+N37</f>
        <v>-37323</v>
      </c>
      <c r="O42" s="180"/>
      <c r="P42" s="41"/>
      <c r="U42" s="26"/>
    </row>
    <row r="43" spans="1:17" ht="16.5" thickTop="1">
      <c r="A43" s="109"/>
      <c r="B43" s="75"/>
      <c r="C43" s="297" t="s">
        <v>342</v>
      </c>
      <c r="D43" s="50"/>
      <c r="E43" s="39"/>
      <c r="F43" s="39"/>
      <c r="G43" s="51"/>
      <c r="H43" s="51"/>
      <c r="I43" s="51"/>
      <c r="J43" s="51"/>
      <c r="K43" s="51"/>
      <c r="L43" s="51"/>
      <c r="M43" s="51"/>
      <c r="N43" s="51"/>
      <c r="O43" s="39"/>
      <c r="P43" s="42"/>
      <c r="Q43" s="26"/>
    </row>
    <row r="44" spans="1:17" ht="9" customHeight="1">
      <c r="A44" s="109"/>
      <c r="B44" s="75"/>
      <c r="C44" s="306"/>
      <c r="D44" s="52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42"/>
      <c r="Q44" s="26"/>
    </row>
    <row r="45" spans="1:17" ht="15.75">
      <c r="A45" s="109"/>
      <c r="B45" s="75"/>
      <c r="C45" s="375" t="s">
        <v>439</v>
      </c>
      <c r="D45" s="26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42"/>
      <c r="Q45" s="26"/>
    </row>
    <row r="46" spans="1:17" ht="15.75">
      <c r="A46" s="109"/>
      <c r="B46" s="75"/>
      <c r="C46" s="299" t="s">
        <v>343</v>
      </c>
      <c r="D46" s="2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42"/>
      <c r="Q46" s="26"/>
    </row>
    <row r="47" spans="1:18" ht="12" customHeight="1" thickBot="1">
      <c r="A47" s="139"/>
      <c r="B47" s="132"/>
      <c r="C47" s="65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  <c r="R47" s="26"/>
    </row>
    <row r="48" spans="1:17" ht="16.5" thickTop="1">
      <c r="A48" s="143"/>
      <c r="B48" s="116"/>
      <c r="Q48" s="26"/>
    </row>
    <row r="49" ht="15">
      <c r="A49" s="143"/>
    </row>
    <row r="50" spans="1:15" ht="15">
      <c r="A50" s="143"/>
      <c r="C50" s="114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15.75">
      <c r="A51" s="143"/>
      <c r="C51" s="378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57"/>
      <c r="O51" s="57"/>
    </row>
    <row r="52" spans="1:15" ht="15.75">
      <c r="A52" s="143"/>
      <c r="C52" s="379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57"/>
      <c r="O52" s="57"/>
    </row>
    <row r="53" spans="1:15" ht="15.75">
      <c r="A53" s="143"/>
      <c r="C53" s="379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57"/>
      <c r="O53" s="57"/>
    </row>
    <row r="54" spans="1:15" ht="15.75">
      <c r="A54" s="143"/>
      <c r="C54" s="379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57"/>
      <c r="O54" s="57"/>
    </row>
    <row r="55" spans="1:15" ht="15.75">
      <c r="A55" s="143"/>
      <c r="C55" s="380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57"/>
      <c r="O55" s="57"/>
    </row>
    <row r="56" spans="1:15" ht="15">
      <c r="A56" s="143"/>
      <c r="C56" s="379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57"/>
      <c r="O56" s="57"/>
    </row>
    <row r="57" spans="1:15" ht="15">
      <c r="A57" s="143"/>
      <c r="C57" s="114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</row>
    <row r="58" spans="1:15" ht="15">
      <c r="A58" s="143"/>
      <c r="C58" s="114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</row>
    <row r="59" ht="15">
      <c r="A59" s="143"/>
    </row>
    <row r="60" ht="15">
      <c r="A60" s="143"/>
    </row>
    <row r="61" ht="15">
      <c r="A61" s="143"/>
    </row>
    <row r="62" ht="15">
      <c r="A62" s="55"/>
    </row>
    <row r="63" ht="15">
      <c r="A63" s="55"/>
    </row>
    <row r="64" ht="15">
      <c r="A64" s="55"/>
    </row>
    <row r="65" ht="15">
      <c r="A65" s="55"/>
    </row>
    <row r="66" ht="15">
      <c r="A66" s="115"/>
    </row>
    <row r="67" ht="15">
      <c r="A67" s="115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R67"/>
  <sheetViews>
    <sheetView showGridLines="0" defaultGridColor="0" zoomScale="75" zoomScaleNormal="75" colorId="22" workbookViewId="0" topLeftCell="B19">
      <selection activeCell="C1" sqref="C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68.4453125" style="66" customWidth="1"/>
    <col min="4" max="4" width="10.99609375" style="25" customWidth="1"/>
    <col min="5" max="6" width="10.77734375" style="25" customWidth="1"/>
    <col min="7" max="14" width="10.6640625" style="25" customWidth="1"/>
    <col min="15" max="15" width="87.5546875" style="25" customWidth="1"/>
    <col min="16" max="16" width="0.9921875" style="25" customWidth="1"/>
    <col min="17" max="17" width="0.55078125" style="25" customWidth="1"/>
    <col min="18" max="18" width="9.77734375" style="25" customWidth="1"/>
    <col min="19" max="19" width="40.77734375" style="25" customWidth="1"/>
    <col min="20" max="16384" width="9.77734375" style="25" customWidth="1"/>
  </cols>
  <sheetData>
    <row r="1" spans="1:17" ht="9.75" customHeight="1">
      <c r="A1" s="55"/>
      <c r="B1" s="55"/>
      <c r="C1" s="114"/>
      <c r="D1" s="57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Q1" s="26"/>
    </row>
    <row r="2" spans="1:17" ht="9.75" customHeight="1">
      <c r="A2" s="55"/>
      <c r="B2" s="55"/>
      <c r="C2" s="114"/>
      <c r="D2" s="57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Q2" s="26"/>
    </row>
    <row r="3" spans="1:17" ht="18">
      <c r="A3" s="51" t="s">
        <v>17</v>
      </c>
      <c r="B3" s="116" t="s">
        <v>17</v>
      </c>
      <c r="C3" s="308" t="s">
        <v>389</v>
      </c>
      <c r="D3" s="24"/>
      <c r="Q3" s="26"/>
    </row>
    <row r="4" spans="1:17" ht="16.5" thickBot="1">
      <c r="A4" s="51"/>
      <c r="B4" s="116"/>
      <c r="C4" s="309"/>
      <c r="Q4" s="26"/>
    </row>
    <row r="5" spans="1:18" ht="16.5" thickTop="1">
      <c r="A5" s="117"/>
      <c r="B5" s="118"/>
      <c r="C5" s="303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30"/>
      <c r="R5" s="26"/>
    </row>
    <row r="6" spans="1:16" ht="18.75">
      <c r="A6" s="119"/>
      <c r="B6" s="75"/>
      <c r="C6" s="252" t="s">
        <v>284</v>
      </c>
      <c r="D6" s="344" t="s">
        <v>307</v>
      </c>
      <c r="E6" s="345"/>
      <c r="F6" s="345"/>
      <c r="G6" s="346"/>
      <c r="H6" s="345"/>
      <c r="I6" s="347"/>
      <c r="J6" s="345"/>
      <c r="K6" s="345"/>
      <c r="L6" s="345"/>
      <c r="M6" s="348"/>
      <c r="N6" s="348"/>
      <c r="O6" s="32"/>
      <c r="P6" s="42"/>
    </row>
    <row r="7" spans="1:16" ht="15.75">
      <c r="A7" s="119"/>
      <c r="B7" s="75"/>
      <c r="C7" s="252" t="s">
        <v>285</v>
      </c>
      <c r="D7" s="286">
        <v>1995</v>
      </c>
      <c r="E7" s="286">
        <v>1996</v>
      </c>
      <c r="F7" s="286">
        <v>1997</v>
      </c>
      <c r="G7" s="286">
        <v>1998</v>
      </c>
      <c r="H7" s="286">
        <v>1999</v>
      </c>
      <c r="I7" s="286">
        <v>2000</v>
      </c>
      <c r="J7" s="286">
        <v>2001</v>
      </c>
      <c r="K7" s="286">
        <v>2002</v>
      </c>
      <c r="L7" s="286">
        <v>2003</v>
      </c>
      <c r="M7" s="34">
        <v>2004</v>
      </c>
      <c r="N7" s="34">
        <v>2005</v>
      </c>
      <c r="O7" s="35"/>
      <c r="P7" s="42"/>
    </row>
    <row r="8" spans="1:16" ht="15.75">
      <c r="A8" s="119"/>
      <c r="B8" s="75"/>
      <c r="C8" s="365" t="str">
        <f>Fedőlap!E14</f>
        <v>Dátum: 2010.04.16.</v>
      </c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120"/>
      <c r="P8" s="42"/>
    </row>
    <row r="9" spans="1:16" ht="10.5" customHeight="1" thickBot="1">
      <c r="A9" s="119"/>
      <c r="B9" s="75"/>
      <c r="C9" s="288"/>
      <c r="D9" s="80"/>
      <c r="E9" s="80"/>
      <c r="F9" s="80"/>
      <c r="G9" s="137"/>
      <c r="H9" s="137"/>
      <c r="I9" s="137"/>
      <c r="J9" s="137"/>
      <c r="K9" s="137"/>
      <c r="L9" s="137"/>
      <c r="M9" s="137"/>
      <c r="N9" s="137"/>
      <c r="O9" s="121"/>
      <c r="P9" s="42"/>
    </row>
    <row r="10" spans="1:16" ht="17.25" thickBot="1" thickTop="1">
      <c r="A10" s="109" t="s">
        <v>127</v>
      </c>
      <c r="B10" s="75"/>
      <c r="C10" s="296" t="s">
        <v>390</v>
      </c>
      <c r="D10" s="233">
        <f>-'1. Tábla'!E10</f>
        <v>499297</v>
      </c>
      <c r="E10" s="233">
        <f>-'1. Tábla'!F10</f>
        <v>308155</v>
      </c>
      <c r="F10" s="233">
        <f>-'1. Tábla'!G10</f>
        <v>517009</v>
      </c>
      <c r="G10" s="233">
        <f>-'1. Tábla'!H10</f>
        <v>817967.6090909091</v>
      </c>
      <c r="H10" s="233">
        <f>-'1. Tábla'!I10</f>
        <v>628451</v>
      </c>
      <c r="I10" s="233">
        <f>-'1. Tábla'!J10</f>
        <v>397412.0029999999</v>
      </c>
      <c r="J10" s="233">
        <f>-'1. Tábla'!K10</f>
        <v>619158</v>
      </c>
      <c r="K10" s="233">
        <f>-'1. Tábla'!L10</f>
        <v>1535748</v>
      </c>
      <c r="L10" s="233">
        <f>-'1. Tábla'!M10</f>
        <v>1360257</v>
      </c>
      <c r="M10" s="237">
        <f>-'1. Tábla'!N10</f>
        <v>1331289</v>
      </c>
      <c r="N10" s="237">
        <f>-'1. Tábla'!O10</f>
        <v>1737251.6153846155</v>
      </c>
      <c r="O10" s="159"/>
      <c r="P10" s="42"/>
    </row>
    <row r="11" spans="1:16" ht="6" customHeight="1" thickTop="1">
      <c r="A11" s="106"/>
      <c r="B11" s="75"/>
      <c r="C11" s="305"/>
      <c r="D11" s="234"/>
      <c r="E11" s="235"/>
      <c r="F11" s="235"/>
      <c r="G11" s="236"/>
      <c r="H11" s="236"/>
      <c r="I11" s="236"/>
      <c r="J11" s="236"/>
      <c r="K11" s="236"/>
      <c r="L11" s="236"/>
      <c r="M11" s="236"/>
      <c r="N11" s="236"/>
      <c r="O11" s="156"/>
      <c r="P11" s="42"/>
    </row>
    <row r="12" spans="1:16" s="100" customFormat="1" ht="16.5" customHeight="1">
      <c r="A12" s="109" t="s">
        <v>128</v>
      </c>
      <c r="B12" s="122"/>
      <c r="C12" s="384" t="s">
        <v>461</v>
      </c>
      <c r="D12" s="399">
        <f>D13+D14+D15+D22+D27</f>
        <v>374251</v>
      </c>
      <c r="E12" s="399">
        <f aca="true" t="shared" si="0" ref="E12:J12">E13+E14+E15+E22+E27</f>
        <v>-105474</v>
      </c>
      <c r="F12" s="399">
        <f t="shared" si="0"/>
        <v>-301960</v>
      </c>
      <c r="G12" s="399">
        <f t="shared" si="0"/>
        <v>-241554</v>
      </c>
      <c r="H12" s="399">
        <f t="shared" si="0"/>
        <v>-55228</v>
      </c>
      <c r="I12" s="399">
        <f t="shared" si="0"/>
        <v>-248475</v>
      </c>
      <c r="J12" s="399">
        <f t="shared" si="0"/>
        <v>447361</v>
      </c>
      <c r="K12" s="399">
        <f>K13+K14+K15+K22+K27</f>
        <v>-123027</v>
      </c>
      <c r="L12" s="399">
        <f>L13+L14+L15+L22+L27</f>
        <v>-86361</v>
      </c>
      <c r="M12" s="400">
        <f>M13+M14+M15+M22+M27</f>
        <v>409802</v>
      </c>
      <c r="N12" s="400">
        <f>N13+N14+N15+N22+N27</f>
        <v>-434432</v>
      </c>
      <c r="O12" s="160"/>
      <c r="P12" s="123"/>
    </row>
    <row r="13" spans="1:16" s="100" customFormat="1" ht="16.5" customHeight="1">
      <c r="A13" s="109" t="s">
        <v>129</v>
      </c>
      <c r="B13" s="124"/>
      <c r="C13" s="385" t="s">
        <v>462</v>
      </c>
      <c r="D13" s="425">
        <v>186475</v>
      </c>
      <c r="E13" s="425">
        <v>-163458</v>
      </c>
      <c r="F13" s="425">
        <v>-49228</v>
      </c>
      <c r="G13" s="426">
        <v>-143457</v>
      </c>
      <c r="H13" s="426">
        <v>175993</v>
      </c>
      <c r="I13" s="426">
        <v>-105264</v>
      </c>
      <c r="J13" s="426">
        <v>248436</v>
      </c>
      <c r="K13" s="426">
        <v>-307478</v>
      </c>
      <c r="L13" s="426">
        <v>21834</v>
      </c>
      <c r="M13" s="426">
        <v>225062</v>
      </c>
      <c r="N13" s="426">
        <v>-18622</v>
      </c>
      <c r="O13" s="160"/>
      <c r="P13" s="123"/>
    </row>
    <row r="14" spans="1:16" s="100" customFormat="1" ht="16.5" customHeight="1">
      <c r="A14" s="109" t="s">
        <v>130</v>
      </c>
      <c r="B14" s="124"/>
      <c r="C14" s="385" t="s">
        <v>463</v>
      </c>
      <c r="D14" s="425">
        <v>-2700</v>
      </c>
      <c r="E14" s="425">
        <v>0</v>
      </c>
      <c r="F14" s="425">
        <v>9275</v>
      </c>
      <c r="G14" s="426">
        <v>7237</v>
      </c>
      <c r="H14" s="426">
        <v>-134003</v>
      </c>
      <c r="I14" s="426">
        <v>-92787</v>
      </c>
      <c r="J14" s="426">
        <v>-47149</v>
      </c>
      <c r="K14" s="426">
        <v>-79351</v>
      </c>
      <c r="L14" s="426">
        <v>977</v>
      </c>
      <c r="M14" s="426">
        <v>-14569</v>
      </c>
      <c r="N14" s="426">
        <v>-18797</v>
      </c>
      <c r="O14" s="160"/>
      <c r="P14" s="123"/>
    </row>
    <row r="15" spans="1:16" s="100" customFormat="1" ht="16.5" customHeight="1">
      <c r="A15" s="109" t="s">
        <v>131</v>
      </c>
      <c r="B15" s="124"/>
      <c r="C15" s="385" t="s">
        <v>464</v>
      </c>
      <c r="D15" s="426">
        <v>-12813</v>
      </c>
      <c r="E15" s="426">
        <v>-6805</v>
      </c>
      <c r="F15" s="426">
        <v>47256</v>
      </c>
      <c r="G15" s="426">
        <v>-47523</v>
      </c>
      <c r="H15" s="426">
        <v>-6275</v>
      </c>
      <c r="I15" s="426">
        <v>-55780</v>
      </c>
      <c r="J15" s="426">
        <v>-19417</v>
      </c>
      <c r="K15" s="426">
        <v>-208.00000000000108</v>
      </c>
      <c r="L15" s="426">
        <v>-42252</v>
      </c>
      <c r="M15" s="426">
        <v>87070</v>
      </c>
      <c r="N15" s="426">
        <v>62292</v>
      </c>
      <c r="O15" s="160"/>
      <c r="P15" s="123"/>
    </row>
    <row r="16" spans="1:16" s="100" customFormat="1" ht="16.5" customHeight="1">
      <c r="A16" s="109" t="s">
        <v>132</v>
      </c>
      <c r="B16" s="124"/>
      <c r="C16" s="386" t="s">
        <v>391</v>
      </c>
      <c r="D16" s="425">
        <v>20000</v>
      </c>
      <c r="E16" s="425">
        <v>25000</v>
      </c>
      <c r="F16" s="425">
        <v>88000</v>
      </c>
      <c r="G16" s="426">
        <v>35000</v>
      </c>
      <c r="H16" s="426">
        <v>24186.99</v>
      </c>
      <c r="I16" s="426">
        <v>28084.88</v>
      </c>
      <c r="J16" s="426">
        <v>29937</v>
      </c>
      <c r="K16" s="426">
        <v>40642.324361000006</v>
      </c>
      <c r="L16" s="426">
        <v>36123.71335748001</v>
      </c>
      <c r="M16" s="426">
        <v>111700</v>
      </c>
      <c r="N16" s="426">
        <v>168200</v>
      </c>
      <c r="O16" s="160"/>
      <c r="P16" s="123"/>
    </row>
    <row r="17" spans="1:16" s="100" customFormat="1" ht="16.5" customHeight="1">
      <c r="A17" s="109" t="s">
        <v>133</v>
      </c>
      <c r="B17" s="124"/>
      <c r="C17" s="385" t="s">
        <v>392</v>
      </c>
      <c r="D17" s="425">
        <v>-32813</v>
      </c>
      <c r="E17" s="425">
        <v>-31805</v>
      </c>
      <c r="F17" s="425">
        <v>-40744</v>
      </c>
      <c r="G17" s="426">
        <v>-82523</v>
      </c>
      <c r="H17" s="426">
        <v>-30461.99</v>
      </c>
      <c r="I17" s="426">
        <v>-83864.88</v>
      </c>
      <c r="J17" s="426">
        <v>-49354</v>
      </c>
      <c r="K17" s="426">
        <v>-40850.324361000006</v>
      </c>
      <c r="L17" s="426">
        <v>-78375.71335748001</v>
      </c>
      <c r="M17" s="426">
        <v>-24630</v>
      </c>
      <c r="N17" s="426">
        <v>-105908</v>
      </c>
      <c r="O17" s="160"/>
      <c r="P17" s="123"/>
    </row>
    <row r="18" spans="1:16" s="100" customFormat="1" ht="16.5" customHeight="1">
      <c r="A18" s="109"/>
      <c r="B18" s="124"/>
      <c r="C18" s="386" t="s">
        <v>465</v>
      </c>
      <c r="D18" s="425">
        <v>1604</v>
      </c>
      <c r="E18" s="425">
        <v>-1222</v>
      </c>
      <c r="F18" s="425">
        <v>36201</v>
      </c>
      <c r="G18" s="426">
        <v>-35606</v>
      </c>
      <c r="H18" s="426">
        <v>-3555</v>
      </c>
      <c r="I18" s="426">
        <v>9773</v>
      </c>
      <c r="J18" s="426">
        <v>-5050</v>
      </c>
      <c r="K18" s="426">
        <v>4451</v>
      </c>
      <c r="L18" s="426">
        <v>2123</v>
      </c>
      <c r="M18" s="426">
        <v>78798</v>
      </c>
      <c r="N18" s="426">
        <v>-77739</v>
      </c>
      <c r="O18" s="160"/>
      <c r="P18" s="123"/>
    </row>
    <row r="19" spans="1:16" s="100" customFormat="1" ht="16.5" customHeight="1">
      <c r="A19" s="109"/>
      <c r="B19" s="124"/>
      <c r="C19" s="386" t="s">
        <v>466</v>
      </c>
      <c r="D19" s="425">
        <v>-14417</v>
      </c>
      <c r="E19" s="425">
        <v>-5583</v>
      </c>
      <c r="F19" s="425">
        <v>11055</v>
      </c>
      <c r="G19" s="426">
        <v>-11917</v>
      </c>
      <c r="H19" s="426">
        <v>-2720</v>
      </c>
      <c r="I19" s="426">
        <v>-65553</v>
      </c>
      <c r="J19" s="426">
        <v>-14367</v>
      </c>
      <c r="K19" s="426">
        <v>-4659</v>
      </c>
      <c r="L19" s="426">
        <v>-44375</v>
      </c>
      <c r="M19" s="426">
        <v>8272</v>
      </c>
      <c r="N19" s="426">
        <v>140031</v>
      </c>
      <c r="O19" s="160"/>
      <c r="P19" s="123"/>
    </row>
    <row r="20" spans="1:16" s="100" customFormat="1" ht="16.5" customHeight="1">
      <c r="A20" s="109"/>
      <c r="B20" s="124"/>
      <c r="C20" s="386" t="s">
        <v>391</v>
      </c>
      <c r="D20" s="425">
        <v>15600</v>
      </c>
      <c r="E20" s="425">
        <v>19500</v>
      </c>
      <c r="F20" s="425">
        <v>47000</v>
      </c>
      <c r="G20" s="426">
        <v>23100</v>
      </c>
      <c r="H20" s="426">
        <v>18000</v>
      </c>
      <c r="I20" s="426">
        <v>14900</v>
      </c>
      <c r="J20" s="426">
        <v>23500</v>
      </c>
      <c r="K20" s="426">
        <v>32035.82</v>
      </c>
      <c r="L20" s="426">
        <v>25758.753</v>
      </c>
      <c r="M20" s="426">
        <v>28947.55</v>
      </c>
      <c r="N20" s="426">
        <v>166304</v>
      </c>
      <c r="O20" s="160"/>
      <c r="P20" s="123"/>
    </row>
    <row r="21" spans="1:16" s="100" customFormat="1" ht="16.5" customHeight="1">
      <c r="A21" s="109"/>
      <c r="B21" s="124"/>
      <c r="C21" s="386" t="s">
        <v>392</v>
      </c>
      <c r="D21" s="425">
        <v>-30017</v>
      </c>
      <c r="E21" s="425">
        <v>-25083</v>
      </c>
      <c r="F21" s="425">
        <v>-35945</v>
      </c>
      <c r="G21" s="426">
        <v>-35017</v>
      </c>
      <c r="H21" s="426">
        <v>-20720</v>
      </c>
      <c r="I21" s="426">
        <v>-80453</v>
      </c>
      <c r="J21" s="426">
        <v>-37867</v>
      </c>
      <c r="K21" s="426">
        <v>-36694.82</v>
      </c>
      <c r="L21" s="426">
        <v>-70133.753</v>
      </c>
      <c r="M21" s="426">
        <v>-20675.55</v>
      </c>
      <c r="N21" s="426">
        <v>-26273</v>
      </c>
      <c r="O21" s="160"/>
      <c r="P21" s="123"/>
    </row>
    <row r="22" spans="1:16" s="100" customFormat="1" ht="16.5" customHeight="1">
      <c r="A22" s="109" t="s">
        <v>134</v>
      </c>
      <c r="B22" s="124"/>
      <c r="C22" s="386" t="s">
        <v>467</v>
      </c>
      <c r="D22" s="426">
        <v>165459</v>
      </c>
      <c r="E22" s="426">
        <v>48046</v>
      </c>
      <c r="F22" s="426">
        <v>-427993</v>
      </c>
      <c r="G22" s="426">
        <v>-85808</v>
      </c>
      <c r="H22" s="426">
        <v>-175674</v>
      </c>
      <c r="I22" s="426">
        <v>-25687</v>
      </c>
      <c r="J22" s="426">
        <v>210014</v>
      </c>
      <c r="K22" s="426">
        <v>163364</v>
      </c>
      <c r="L22" s="426">
        <v>-109586</v>
      </c>
      <c r="M22" s="426">
        <v>-109060</v>
      </c>
      <c r="N22" s="426">
        <v>-515899</v>
      </c>
      <c r="O22" s="160"/>
      <c r="P22" s="123"/>
    </row>
    <row r="23" spans="1:16" s="100" customFormat="1" ht="16.5" customHeight="1">
      <c r="A23" s="109"/>
      <c r="B23" s="124"/>
      <c r="C23" s="386" t="s">
        <v>468</v>
      </c>
      <c r="D23" s="425">
        <v>0</v>
      </c>
      <c r="E23" s="425">
        <v>2089</v>
      </c>
      <c r="F23" s="425">
        <v>432</v>
      </c>
      <c r="G23" s="426">
        <v>1798</v>
      </c>
      <c r="H23" s="426">
        <v>1280</v>
      </c>
      <c r="I23" s="426">
        <v>4765</v>
      </c>
      <c r="J23" s="426">
        <v>6967</v>
      </c>
      <c r="K23" s="426">
        <v>-181.00000000000094</v>
      </c>
      <c r="L23" s="426">
        <v>-2306</v>
      </c>
      <c r="M23" s="426">
        <v>2853</v>
      </c>
      <c r="N23" s="426">
        <v>-768.0000000000007</v>
      </c>
      <c r="O23" s="160"/>
      <c r="P23" s="123"/>
    </row>
    <row r="24" spans="1:16" s="100" customFormat="1" ht="16.5" customHeight="1">
      <c r="A24" s="109"/>
      <c r="B24" s="124"/>
      <c r="C24" s="387" t="s">
        <v>469</v>
      </c>
      <c r="D24" s="425">
        <v>165459</v>
      </c>
      <c r="E24" s="425">
        <v>45957</v>
      </c>
      <c r="F24" s="425">
        <v>-428425</v>
      </c>
      <c r="G24" s="426">
        <v>-87606</v>
      </c>
      <c r="H24" s="426">
        <v>-176954</v>
      </c>
      <c r="I24" s="426">
        <v>-30452</v>
      </c>
      <c r="J24" s="426">
        <v>203047</v>
      </c>
      <c r="K24" s="426">
        <v>163545</v>
      </c>
      <c r="L24" s="426">
        <v>-107280</v>
      </c>
      <c r="M24" s="426">
        <v>-111913</v>
      </c>
      <c r="N24" s="426">
        <v>-515131</v>
      </c>
      <c r="O24" s="160"/>
      <c r="P24" s="123"/>
    </row>
    <row r="25" spans="1:16" s="100" customFormat="1" ht="16.5" customHeight="1">
      <c r="A25" s="109" t="s">
        <v>135</v>
      </c>
      <c r="B25" s="124"/>
      <c r="C25" s="386" t="s">
        <v>393</v>
      </c>
      <c r="D25" s="425">
        <v>265155</v>
      </c>
      <c r="E25" s="425">
        <v>283659</v>
      </c>
      <c r="F25" s="425">
        <v>18100</v>
      </c>
      <c r="G25" s="426">
        <v>56668</v>
      </c>
      <c r="H25" s="426">
        <v>27500</v>
      </c>
      <c r="I25" s="426">
        <v>68447</v>
      </c>
      <c r="J25" s="426">
        <v>293781</v>
      </c>
      <c r="K25" s="426">
        <v>263064</v>
      </c>
      <c r="L25" s="426">
        <v>22400</v>
      </c>
      <c r="M25" s="426">
        <v>24570</v>
      </c>
      <c r="N25" s="426">
        <v>38650</v>
      </c>
      <c r="O25" s="160"/>
      <c r="P25" s="123"/>
    </row>
    <row r="26" spans="1:16" s="100" customFormat="1" ht="16.5" customHeight="1">
      <c r="A26" s="109" t="s">
        <v>136</v>
      </c>
      <c r="B26" s="124"/>
      <c r="C26" s="385" t="s">
        <v>394</v>
      </c>
      <c r="D26" s="425">
        <v>-99696</v>
      </c>
      <c r="E26" s="425">
        <v>-237702</v>
      </c>
      <c r="F26" s="425">
        <v>-446525</v>
      </c>
      <c r="G26" s="426">
        <v>-144274</v>
      </c>
      <c r="H26" s="426">
        <v>-204454</v>
      </c>
      <c r="I26" s="426">
        <v>-98899</v>
      </c>
      <c r="J26" s="426">
        <v>-90734</v>
      </c>
      <c r="K26" s="426">
        <v>-99519</v>
      </c>
      <c r="L26" s="426">
        <v>-129680</v>
      </c>
      <c r="M26" s="426">
        <v>-136483</v>
      </c>
      <c r="N26" s="426">
        <v>-553781</v>
      </c>
      <c r="O26" s="160"/>
      <c r="P26" s="123"/>
    </row>
    <row r="27" spans="1:16" s="100" customFormat="1" ht="16.5" customHeight="1">
      <c r="A27" s="109" t="s">
        <v>137</v>
      </c>
      <c r="B27" s="124"/>
      <c r="C27" s="385" t="s">
        <v>395</v>
      </c>
      <c r="D27" s="425">
        <v>37830</v>
      </c>
      <c r="E27" s="425">
        <v>16743</v>
      </c>
      <c r="F27" s="425">
        <v>118730</v>
      </c>
      <c r="G27" s="426">
        <v>27997</v>
      </c>
      <c r="H27" s="426">
        <v>84731</v>
      </c>
      <c r="I27" s="426">
        <v>31043</v>
      </c>
      <c r="J27" s="426">
        <v>55477</v>
      </c>
      <c r="K27" s="426">
        <v>100646</v>
      </c>
      <c r="L27" s="426">
        <v>42666</v>
      </c>
      <c r="M27" s="426">
        <v>221299</v>
      </c>
      <c r="N27" s="426">
        <v>56594</v>
      </c>
      <c r="O27" s="160"/>
      <c r="P27" s="123"/>
    </row>
    <row r="28" spans="1:16" s="100" customFormat="1" ht="16.5" customHeight="1">
      <c r="A28" s="106"/>
      <c r="B28" s="124"/>
      <c r="C28" s="388"/>
      <c r="D28" s="403"/>
      <c r="E28" s="404"/>
      <c r="F28" s="404"/>
      <c r="G28" s="404"/>
      <c r="H28" s="404"/>
      <c r="I28" s="404"/>
      <c r="J28" s="404"/>
      <c r="K28" s="404"/>
      <c r="L28" s="404"/>
      <c r="M28" s="405"/>
      <c r="N28" s="405"/>
      <c r="O28" s="160"/>
      <c r="P28" s="123"/>
    </row>
    <row r="29" spans="1:16" s="100" customFormat="1" ht="16.5" customHeight="1">
      <c r="A29" s="109" t="s">
        <v>138</v>
      </c>
      <c r="B29" s="124"/>
      <c r="C29" s="389" t="s">
        <v>470</v>
      </c>
      <c r="D29" s="400">
        <f>D30+D31+D33+D34+D36+D38+D39+D40</f>
        <v>86550.99999999997</v>
      </c>
      <c r="E29" s="400">
        <f aca="true" t="shared" si="1" ref="E29:M29">E30+E31+E33+E34+E36+E38+E39+E40</f>
        <v>-56775.99999999977</v>
      </c>
      <c r="F29" s="400">
        <f t="shared" si="1"/>
        <v>175961.99999999936</v>
      </c>
      <c r="G29" s="400">
        <f t="shared" si="1"/>
        <v>162677.0000000007</v>
      </c>
      <c r="H29" s="400">
        <f t="shared" si="1"/>
        <v>140964.99999999965</v>
      </c>
      <c r="I29" s="400">
        <f t="shared" si="1"/>
        <v>234702.0000000003</v>
      </c>
      <c r="J29" s="400">
        <f t="shared" si="1"/>
        <v>-452459.0000000005</v>
      </c>
      <c r="K29" s="400">
        <f t="shared" si="1"/>
        <v>128606.00000000099</v>
      </c>
      <c r="L29" s="400">
        <f t="shared" si="1"/>
        <v>87607.99999999924</v>
      </c>
      <c r="M29" s="400">
        <f t="shared" si="1"/>
        <v>-447917.9999999996</v>
      </c>
      <c r="N29" s="436">
        <f>N30+N31+N33+N34+N36+N38+N39+N40</f>
        <v>-48695.99999999974</v>
      </c>
      <c r="O29" s="160"/>
      <c r="P29" s="123"/>
    </row>
    <row r="30" spans="1:16" s="100" customFormat="1" ht="16.5" customHeight="1">
      <c r="A30" s="109" t="s">
        <v>139</v>
      </c>
      <c r="B30" s="124"/>
      <c r="C30" s="390" t="s">
        <v>471</v>
      </c>
      <c r="D30" s="423">
        <v>0</v>
      </c>
      <c r="E30" s="423">
        <v>0</v>
      </c>
      <c r="F30" s="423">
        <v>665</v>
      </c>
      <c r="G30" s="424">
        <v>3315</v>
      </c>
      <c r="H30" s="424">
        <v>136800</v>
      </c>
      <c r="I30" s="424">
        <v>95953</v>
      </c>
      <c r="J30" s="424">
        <v>66427</v>
      </c>
      <c r="K30" s="424">
        <v>51336</v>
      </c>
      <c r="L30" s="424">
        <v>35829</v>
      </c>
      <c r="M30" s="424">
        <v>39289</v>
      </c>
      <c r="N30" s="424">
        <v>29801</v>
      </c>
      <c r="O30" s="160"/>
      <c r="P30" s="123"/>
    </row>
    <row r="31" spans="1:16" s="100" customFormat="1" ht="16.5" customHeight="1">
      <c r="A31" s="109" t="s">
        <v>140</v>
      </c>
      <c r="B31" s="124"/>
      <c r="C31" s="390" t="s">
        <v>472</v>
      </c>
      <c r="D31" s="425">
        <v>2816</v>
      </c>
      <c r="E31" s="425">
        <v>-17425</v>
      </c>
      <c r="F31" s="425">
        <v>-37608</v>
      </c>
      <c r="G31" s="426">
        <v>-60773</v>
      </c>
      <c r="H31" s="426">
        <v>-71082</v>
      </c>
      <c r="I31" s="426">
        <v>-14971</v>
      </c>
      <c r="J31" s="426">
        <v>-366427</v>
      </c>
      <c r="K31" s="426">
        <v>144559</v>
      </c>
      <c r="L31" s="426">
        <v>-191429</v>
      </c>
      <c r="M31" s="426">
        <v>-243672</v>
      </c>
      <c r="N31" s="426">
        <v>-110147</v>
      </c>
      <c r="O31" s="160"/>
      <c r="P31" s="123"/>
    </row>
    <row r="32" spans="1:16" s="100" customFormat="1" ht="16.5" customHeight="1">
      <c r="A32" s="106"/>
      <c r="B32" s="124"/>
      <c r="C32" s="391"/>
      <c r="D32" s="427"/>
      <c r="E32" s="428"/>
      <c r="F32" s="429"/>
      <c r="G32" s="429"/>
      <c r="H32" s="429"/>
      <c r="I32" s="429"/>
      <c r="J32" s="429"/>
      <c r="K32" s="429"/>
      <c r="L32" s="429"/>
      <c r="M32" s="429"/>
      <c r="N32" s="430"/>
      <c r="O32" s="160"/>
      <c r="P32" s="123"/>
    </row>
    <row r="33" spans="1:16" s="100" customFormat="1" ht="16.5" customHeight="1">
      <c r="A33" s="109" t="s">
        <v>141</v>
      </c>
      <c r="B33" s="124"/>
      <c r="C33" s="392" t="s">
        <v>473</v>
      </c>
      <c r="D33" s="425">
        <v>32695.890459734925</v>
      </c>
      <c r="E33" s="425">
        <v>37421.00006439682</v>
      </c>
      <c r="F33" s="425">
        <v>-10459.604967092331</v>
      </c>
      <c r="G33" s="426">
        <v>2865.1185862605644</v>
      </c>
      <c r="H33" s="426">
        <v>-4167.753982390991</v>
      </c>
      <c r="I33" s="426">
        <v>-25073.598291800976</v>
      </c>
      <c r="J33" s="426">
        <v>12616.262094486956</v>
      </c>
      <c r="K33" s="426">
        <v>60005.44197185377</v>
      </c>
      <c r="L33" s="426">
        <v>58253.99870812623</v>
      </c>
      <c r="M33" s="426">
        <v>79381.43085753541</v>
      </c>
      <c r="N33" s="426">
        <v>-63807.04756025443</v>
      </c>
      <c r="O33" s="161"/>
      <c r="P33" s="123"/>
    </row>
    <row r="34" spans="1:16" s="100" customFormat="1" ht="16.5" customHeight="1">
      <c r="A34" s="109" t="s">
        <v>142</v>
      </c>
      <c r="B34" s="124"/>
      <c r="C34" s="390" t="s">
        <v>474</v>
      </c>
      <c r="D34" s="431">
        <v>-32717</v>
      </c>
      <c r="E34" s="431">
        <v>-102430</v>
      </c>
      <c r="F34" s="431">
        <v>-42315.89265722224</v>
      </c>
      <c r="G34" s="432">
        <v>-54534.04878534724</v>
      </c>
      <c r="H34" s="432">
        <v>-16427.026943476496</v>
      </c>
      <c r="I34" s="432">
        <v>43641.95725414225</v>
      </c>
      <c r="J34" s="432">
        <v>3155.2070697993104</v>
      </c>
      <c r="K34" s="432">
        <v>-28974.977404172638</v>
      </c>
      <c r="L34" s="432">
        <v>-51401.58929499602</v>
      </c>
      <c r="M34" s="432">
        <v>-121902.45742518641</v>
      </c>
      <c r="N34" s="432">
        <v>-28094.70902592235</v>
      </c>
      <c r="O34" s="160"/>
      <c r="P34" s="123"/>
    </row>
    <row r="35" spans="1:16" s="100" customFormat="1" ht="16.5" customHeight="1">
      <c r="A35" s="109"/>
      <c r="B35" s="124"/>
      <c r="C35" s="391" t="s">
        <v>475</v>
      </c>
      <c r="D35" s="431">
        <v>0</v>
      </c>
      <c r="E35" s="431">
        <v>0</v>
      </c>
      <c r="F35" s="431">
        <v>-29542</v>
      </c>
      <c r="G35" s="432">
        <v>-39740</v>
      </c>
      <c r="H35" s="432">
        <v>-31331</v>
      </c>
      <c r="I35" s="432">
        <v>5976</v>
      </c>
      <c r="J35" s="432">
        <v>4980</v>
      </c>
      <c r="K35" s="432">
        <v>2149</v>
      </c>
      <c r="L35" s="432">
        <v>-6635</v>
      </c>
      <c r="M35" s="432">
        <v>-3700</v>
      </c>
      <c r="N35" s="432">
        <v>2166</v>
      </c>
      <c r="O35" s="160"/>
      <c r="P35" s="123"/>
    </row>
    <row r="36" spans="1:16" s="100" customFormat="1" ht="16.5" customHeight="1">
      <c r="A36" s="109" t="s">
        <v>143</v>
      </c>
      <c r="B36" s="124"/>
      <c r="C36" s="393" t="s">
        <v>476</v>
      </c>
      <c r="D36" s="426">
        <v>0</v>
      </c>
      <c r="E36" s="426">
        <v>0</v>
      </c>
      <c r="F36" s="426">
        <v>0</v>
      </c>
      <c r="G36" s="426">
        <v>0</v>
      </c>
      <c r="H36" s="426">
        <v>0</v>
      </c>
      <c r="I36" s="426">
        <v>0</v>
      </c>
      <c r="J36" s="426">
        <v>800</v>
      </c>
      <c r="K36" s="426">
        <v>700</v>
      </c>
      <c r="L36" s="426">
        <v>200</v>
      </c>
      <c r="M36" s="426">
        <v>-3100</v>
      </c>
      <c r="N36" s="426">
        <v>600</v>
      </c>
      <c r="O36" s="160"/>
      <c r="P36" s="123"/>
    </row>
    <row r="37" spans="1:16" s="100" customFormat="1" ht="16.5" customHeight="1">
      <c r="A37" s="106"/>
      <c r="B37" s="124"/>
      <c r="C37" s="394"/>
      <c r="D37" s="427"/>
      <c r="E37" s="428"/>
      <c r="F37" s="428"/>
      <c r="G37" s="428"/>
      <c r="H37" s="428"/>
      <c r="I37" s="428"/>
      <c r="J37" s="428"/>
      <c r="K37" s="428"/>
      <c r="L37" s="428"/>
      <c r="M37" s="428"/>
      <c r="N37" s="433"/>
      <c r="O37" s="160"/>
      <c r="P37" s="123"/>
    </row>
    <row r="38" spans="1:16" s="100" customFormat="1" ht="16.5" customHeight="1">
      <c r="A38" s="109" t="s">
        <v>144</v>
      </c>
      <c r="B38" s="124"/>
      <c r="C38" s="390" t="s">
        <v>477</v>
      </c>
      <c r="D38" s="425">
        <v>83756.10954026505</v>
      </c>
      <c r="E38" s="425">
        <v>25657.99993560341</v>
      </c>
      <c r="F38" s="425">
        <v>265680.4976243139</v>
      </c>
      <c r="G38" s="426">
        <v>271803.93019908736</v>
      </c>
      <c r="H38" s="426">
        <v>95841.78092586715</v>
      </c>
      <c r="I38" s="426">
        <v>135151.64103765902</v>
      </c>
      <c r="J38" s="426">
        <v>-169030.4691642868</v>
      </c>
      <c r="K38" s="426">
        <v>-99019.46456768014</v>
      </c>
      <c r="L38" s="426">
        <v>236155.59058686905</v>
      </c>
      <c r="M38" s="426">
        <v>-197913.97343234858</v>
      </c>
      <c r="N38" s="426">
        <v>122951.75658617704</v>
      </c>
      <c r="O38" s="160"/>
      <c r="P38" s="123"/>
    </row>
    <row r="39" spans="1:16" s="100" customFormat="1" ht="16.5" customHeight="1">
      <c r="A39" s="109" t="s">
        <v>145</v>
      </c>
      <c r="B39" s="124"/>
      <c r="C39" s="390" t="s">
        <v>478</v>
      </c>
      <c r="D39" s="425">
        <v>0</v>
      </c>
      <c r="E39" s="425">
        <v>0</v>
      </c>
      <c r="F39" s="425">
        <v>0</v>
      </c>
      <c r="G39" s="426">
        <v>0</v>
      </c>
      <c r="H39" s="426">
        <v>0</v>
      </c>
      <c r="I39" s="426">
        <v>0</v>
      </c>
      <c r="J39" s="426">
        <v>0</v>
      </c>
      <c r="K39" s="426">
        <v>0</v>
      </c>
      <c r="L39" s="426">
        <v>0</v>
      </c>
      <c r="M39" s="426">
        <v>0</v>
      </c>
      <c r="N39" s="426">
        <v>0</v>
      </c>
      <c r="O39" s="160"/>
      <c r="P39" s="123"/>
    </row>
    <row r="40" spans="1:16" s="100" customFormat="1" ht="16.5" customHeight="1">
      <c r="A40" s="109" t="s">
        <v>146</v>
      </c>
      <c r="B40" s="124"/>
      <c r="C40" s="390" t="s">
        <v>479</v>
      </c>
      <c r="D40" s="431">
        <v>0</v>
      </c>
      <c r="E40" s="431">
        <v>0</v>
      </c>
      <c r="F40" s="431">
        <v>0</v>
      </c>
      <c r="G40" s="432">
        <v>0</v>
      </c>
      <c r="H40" s="432">
        <v>0</v>
      </c>
      <c r="I40" s="432">
        <v>0</v>
      </c>
      <c r="J40" s="432">
        <v>0</v>
      </c>
      <c r="K40" s="432">
        <v>0</v>
      </c>
      <c r="L40" s="432">
        <v>0</v>
      </c>
      <c r="M40" s="432">
        <v>0</v>
      </c>
      <c r="N40" s="432">
        <v>0</v>
      </c>
      <c r="O40" s="160"/>
      <c r="P40" s="123"/>
    </row>
    <row r="41" spans="1:16" s="100" customFormat="1" ht="16.5" customHeight="1">
      <c r="A41" s="119"/>
      <c r="B41" s="124"/>
      <c r="C41" s="395"/>
      <c r="D41" s="434"/>
      <c r="E41" s="429"/>
      <c r="F41" s="429"/>
      <c r="G41" s="429"/>
      <c r="H41" s="429"/>
      <c r="I41" s="429"/>
      <c r="J41" s="429"/>
      <c r="K41" s="429"/>
      <c r="L41" s="429"/>
      <c r="M41" s="429"/>
      <c r="N41" s="430"/>
      <c r="O41" s="160"/>
      <c r="P41" s="123"/>
    </row>
    <row r="42" spans="1:16" s="100" customFormat="1" ht="16.5" customHeight="1">
      <c r="A42" s="109" t="s">
        <v>147</v>
      </c>
      <c r="B42" s="124"/>
      <c r="C42" s="396" t="s">
        <v>396</v>
      </c>
      <c r="D42" s="425">
        <f>+D43</f>
        <v>41023</v>
      </c>
      <c r="E42" s="425">
        <f aca="true" t="shared" si="2" ref="E42:N42">+E43</f>
        <v>26738.999999999767</v>
      </c>
      <c r="F42" s="425">
        <f t="shared" si="2"/>
        <v>-477.9999999999418</v>
      </c>
      <c r="G42" s="426">
        <f t="shared" si="2"/>
        <v>50305.39090909087</v>
      </c>
      <c r="H42" s="426">
        <f t="shared" si="2"/>
        <v>-9220.99999999965</v>
      </c>
      <c r="I42" s="426">
        <f t="shared" si="2"/>
        <v>-6932.003000000201</v>
      </c>
      <c r="J42" s="426">
        <f t="shared" si="2"/>
        <v>-204.99999999953434</v>
      </c>
      <c r="K42" s="426">
        <f t="shared" si="2"/>
        <v>79155.99999999884</v>
      </c>
      <c r="L42" s="426">
        <f t="shared" si="2"/>
        <v>46563.00000000093</v>
      </c>
      <c r="M42" s="426">
        <f t="shared" si="2"/>
        <v>21186.999999999534</v>
      </c>
      <c r="N42" s="426">
        <f t="shared" si="2"/>
        <v>32179.384615384275</v>
      </c>
      <c r="O42" s="160"/>
      <c r="P42" s="123"/>
    </row>
    <row r="43" spans="1:16" s="100" customFormat="1" ht="16.5" customHeight="1">
      <c r="A43" s="109" t="s">
        <v>148</v>
      </c>
      <c r="B43" s="124"/>
      <c r="C43" s="397" t="s">
        <v>480</v>
      </c>
      <c r="D43" s="425">
        <f>D46-(D10+D12+D30+D31+D33+D34+D36+D38)</f>
        <v>41023</v>
      </c>
      <c r="E43" s="425">
        <f aca="true" t="shared" si="3" ref="E43:M43">E46-(E10+E12+E30+E31+E33+E34+E36+E38)</f>
        <v>26738.999999999767</v>
      </c>
      <c r="F43" s="425">
        <f t="shared" si="3"/>
        <v>-477.9999999999418</v>
      </c>
      <c r="G43" s="426">
        <f t="shared" si="3"/>
        <v>50305.39090909087</v>
      </c>
      <c r="H43" s="426">
        <f t="shared" si="3"/>
        <v>-9220.99999999965</v>
      </c>
      <c r="I43" s="426">
        <f t="shared" si="3"/>
        <v>-6932.003000000201</v>
      </c>
      <c r="J43" s="426">
        <f t="shared" si="3"/>
        <v>-204.99999999953434</v>
      </c>
      <c r="K43" s="426">
        <f t="shared" si="3"/>
        <v>79155.99999999884</v>
      </c>
      <c r="L43" s="426">
        <f>L46-(L10+L12+L30+L31+L33+L34+L36+L38)</f>
        <v>46563.00000000093</v>
      </c>
      <c r="M43" s="426">
        <f t="shared" si="3"/>
        <v>21186.999999999534</v>
      </c>
      <c r="N43" s="426">
        <f>N46-(N10+N12+N30+N31+N33+N34+N36+N38)</f>
        <v>32179.384615384275</v>
      </c>
      <c r="O43" s="160"/>
      <c r="P43" s="123"/>
    </row>
    <row r="44" spans="1:16" s="100" customFormat="1" ht="16.5" customHeight="1">
      <c r="A44" s="109" t="s">
        <v>149</v>
      </c>
      <c r="B44" s="124"/>
      <c r="C44" s="390" t="s">
        <v>481</v>
      </c>
      <c r="D44" s="425">
        <v>0</v>
      </c>
      <c r="E44" s="425">
        <v>0</v>
      </c>
      <c r="F44" s="425">
        <v>0</v>
      </c>
      <c r="G44" s="425">
        <v>0</v>
      </c>
      <c r="H44" s="425">
        <v>0</v>
      </c>
      <c r="I44" s="425">
        <v>0</v>
      </c>
      <c r="J44" s="425">
        <v>0</v>
      </c>
      <c r="K44" s="425">
        <v>0</v>
      </c>
      <c r="L44" s="425">
        <v>0</v>
      </c>
      <c r="M44" s="425">
        <v>0</v>
      </c>
      <c r="N44" s="426">
        <v>0</v>
      </c>
      <c r="O44" s="160"/>
      <c r="P44" s="123"/>
    </row>
    <row r="45" spans="1:16" s="100" customFormat="1" ht="11.25" customHeight="1" thickBot="1">
      <c r="A45" s="119"/>
      <c r="B45" s="124"/>
      <c r="C45" s="310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162"/>
      <c r="P45" s="123"/>
    </row>
    <row r="46" spans="1:16" s="100" customFormat="1" ht="20.25" customHeight="1" thickBot="1" thickTop="1">
      <c r="A46" s="125" t="s">
        <v>150</v>
      </c>
      <c r="B46" s="124"/>
      <c r="C46" s="296" t="s">
        <v>397</v>
      </c>
      <c r="D46" s="233">
        <v>1001122</v>
      </c>
      <c r="E46" s="233">
        <v>172644</v>
      </c>
      <c r="F46" s="233">
        <v>390532.9999999994</v>
      </c>
      <c r="G46" s="237">
        <v>789396.0000000007</v>
      </c>
      <c r="H46" s="237">
        <v>704967</v>
      </c>
      <c r="I46" s="237">
        <v>376707</v>
      </c>
      <c r="J46" s="237">
        <v>613855</v>
      </c>
      <c r="K46" s="237">
        <v>1620483</v>
      </c>
      <c r="L46" s="237">
        <v>1408067</v>
      </c>
      <c r="M46" s="237">
        <v>1314360</v>
      </c>
      <c r="N46" s="237">
        <v>1286303</v>
      </c>
      <c r="O46" s="163"/>
      <c r="P46" s="123"/>
    </row>
    <row r="47" spans="1:16" s="100" customFormat="1" ht="9" customHeight="1" thickBot="1" thickTop="1">
      <c r="A47" s="119"/>
      <c r="B47" s="124"/>
      <c r="C47" s="311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23"/>
    </row>
    <row r="48" spans="1:18" ht="20.25" thickBot="1" thickTop="1">
      <c r="A48" s="119"/>
      <c r="B48" s="75"/>
      <c r="C48" s="398" t="s">
        <v>482</v>
      </c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8"/>
      <c r="P48" s="42"/>
      <c r="R48" s="26"/>
    </row>
    <row r="49" spans="1:18" ht="8.25" customHeight="1" thickTop="1">
      <c r="A49" s="119"/>
      <c r="B49" s="75"/>
      <c r="C49" s="312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42"/>
      <c r="R49" s="26"/>
    </row>
    <row r="50" spans="1:18" ht="15.75">
      <c r="A50" s="119"/>
      <c r="B50" s="75"/>
      <c r="C50" s="375" t="s">
        <v>455</v>
      </c>
      <c r="D50"/>
      <c r="E50" s="39"/>
      <c r="F50" s="39"/>
      <c r="G50" s="26"/>
      <c r="H50" s="26" t="s">
        <v>456</v>
      </c>
      <c r="I50" s="26"/>
      <c r="J50" s="26"/>
      <c r="K50" s="26"/>
      <c r="L50" s="26"/>
      <c r="M50" s="26"/>
      <c r="N50" s="26"/>
      <c r="O50" s="39"/>
      <c r="P50" s="42"/>
      <c r="R50" s="26"/>
    </row>
    <row r="51" spans="1:18" ht="15.75">
      <c r="A51" s="119"/>
      <c r="B51" s="75"/>
      <c r="C51" s="64" t="s">
        <v>457</v>
      </c>
      <c r="D51"/>
      <c r="E51" s="39"/>
      <c r="F51" s="39"/>
      <c r="G51"/>
      <c r="H51" s="186" t="s">
        <v>458</v>
      </c>
      <c r="I51" s="26"/>
      <c r="J51" s="26"/>
      <c r="K51" s="26"/>
      <c r="L51" s="26"/>
      <c r="M51" s="26"/>
      <c r="N51" s="26"/>
      <c r="O51" s="39"/>
      <c r="P51" s="42"/>
      <c r="R51" s="26"/>
    </row>
    <row r="52" spans="1:18" ht="15.75">
      <c r="A52" s="119"/>
      <c r="B52" s="75"/>
      <c r="C52" s="64" t="s">
        <v>459</v>
      </c>
      <c r="D52"/>
      <c r="E52" s="39"/>
      <c r="F52" s="39"/>
      <c r="G52"/>
      <c r="H52" s="39"/>
      <c r="I52" s="26"/>
      <c r="J52" s="26"/>
      <c r="K52" s="26"/>
      <c r="L52" s="26"/>
      <c r="M52" s="26"/>
      <c r="N52" s="26"/>
      <c r="O52" s="39"/>
      <c r="P52" s="42"/>
      <c r="R52" s="26"/>
    </row>
    <row r="53" spans="1:18" ht="9.75" customHeight="1" thickBot="1">
      <c r="A53" s="131"/>
      <c r="B53" s="132"/>
      <c r="C53" s="133"/>
      <c r="D53" s="97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  <c r="R53" s="26"/>
    </row>
    <row r="54" spans="1:17" ht="16.5" thickTop="1">
      <c r="A54" s="51"/>
      <c r="B54" s="134"/>
      <c r="C54" s="64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6" spans="2:15" ht="15">
      <c r="B56" s="378"/>
      <c r="C56" s="114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</row>
    <row r="57" spans="2:15" ht="15.75">
      <c r="B57" s="57"/>
      <c r="C57" s="13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91"/>
      <c r="O57" s="57"/>
    </row>
    <row r="58" spans="2:15" ht="15.75">
      <c r="B58" s="57"/>
      <c r="C58" s="13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91"/>
      <c r="O58" s="57"/>
    </row>
    <row r="59" spans="2:15" ht="15.75">
      <c r="B59" s="57"/>
      <c r="C59" s="13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91"/>
      <c r="O59" s="57"/>
    </row>
    <row r="60" spans="2:15" ht="15.75">
      <c r="B60" s="57"/>
      <c r="C60" s="13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91"/>
      <c r="O60" s="57"/>
    </row>
    <row r="61" spans="2:15" ht="15.75">
      <c r="B61" s="57"/>
      <c r="C61" s="13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91"/>
      <c r="O61" s="57"/>
    </row>
    <row r="62" spans="2:15" ht="15.75">
      <c r="B62" s="57"/>
      <c r="C62" s="13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57"/>
      <c r="O62" s="57"/>
    </row>
    <row r="63" spans="2:15" ht="15.75">
      <c r="B63" s="380"/>
      <c r="C63" s="136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57"/>
      <c r="O63" s="57"/>
    </row>
    <row r="64" spans="2:15" ht="15.75">
      <c r="B64" s="57"/>
      <c r="C64" s="135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57"/>
      <c r="O64" s="57"/>
    </row>
    <row r="65" spans="2:15" ht="15.75">
      <c r="B65" s="57"/>
      <c r="C65" s="135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57"/>
      <c r="O65" s="57"/>
    </row>
    <row r="66" spans="2:15" ht="15.75">
      <c r="B66" s="57"/>
      <c r="C66" s="13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57"/>
      <c r="O66" s="57"/>
    </row>
    <row r="67" spans="4:13" ht="15.75">
      <c r="D67" s="26"/>
      <c r="E67" s="26"/>
      <c r="F67" s="26"/>
      <c r="G67" s="26"/>
      <c r="H67" s="26"/>
      <c r="I67" s="26"/>
      <c r="J67" s="26"/>
      <c r="K67" s="26"/>
      <c r="L67" s="26"/>
      <c r="M67" s="26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2:R60"/>
  <sheetViews>
    <sheetView showGridLines="0" defaultGridColor="0" zoomScale="75" zoomScaleNormal="75" colorId="22" workbookViewId="0" topLeftCell="D28">
      <selection activeCell="C1" sqref="C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2.4453125" style="66" customWidth="1"/>
    <col min="4" max="4" width="10.99609375" style="25" customWidth="1"/>
    <col min="5" max="6" width="10.77734375" style="25" customWidth="1"/>
    <col min="7" max="14" width="10.6640625" style="25" customWidth="1"/>
    <col min="15" max="15" width="87.5546875" style="25" customWidth="1"/>
    <col min="16" max="16" width="0.9921875" style="25" customWidth="1"/>
    <col min="17" max="17" width="0.55078125" style="25" customWidth="1"/>
    <col min="18" max="18" width="9.77734375" style="25" customWidth="1"/>
    <col min="19" max="19" width="40.77734375" style="25" customWidth="1"/>
    <col min="20" max="16384" width="9.77734375" style="25" customWidth="1"/>
  </cols>
  <sheetData>
    <row r="2" spans="1:17" ht="18">
      <c r="A2" s="51"/>
      <c r="B2" s="116" t="s">
        <v>17</v>
      </c>
      <c r="C2" s="308" t="s">
        <v>398</v>
      </c>
      <c r="D2" s="24"/>
      <c r="Q2" s="26"/>
    </row>
    <row r="3" spans="1:17" ht="18">
      <c r="A3" s="51"/>
      <c r="B3" s="116"/>
      <c r="C3" s="298" t="s">
        <v>399</v>
      </c>
      <c r="D3" s="24"/>
      <c r="Q3" s="26"/>
    </row>
    <row r="4" spans="1:17" ht="16.5" thickBot="1">
      <c r="A4" s="51"/>
      <c r="B4" s="116"/>
      <c r="C4" s="309"/>
      <c r="D4" s="52"/>
      <c r="Q4" s="26"/>
    </row>
    <row r="5" spans="1:18" ht="16.5" thickTop="1">
      <c r="A5" s="117"/>
      <c r="B5" s="118"/>
      <c r="C5" s="303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30"/>
      <c r="R5" s="26"/>
    </row>
    <row r="6" spans="1:16" ht="18.75">
      <c r="A6" s="119"/>
      <c r="B6" s="75"/>
      <c r="C6" s="252" t="s">
        <v>284</v>
      </c>
      <c r="D6" s="344" t="s">
        <v>307</v>
      </c>
      <c r="E6" s="345"/>
      <c r="F6" s="345"/>
      <c r="G6" s="346"/>
      <c r="H6" s="345"/>
      <c r="I6" s="347"/>
      <c r="J6" s="345"/>
      <c r="K6" s="345"/>
      <c r="L6" s="345"/>
      <c r="M6" s="348"/>
      <c r="N6" s="348"/>
      <c r="O6" s="32"/>
      <c r="P6" s="42"/>
    </row>
    <row r="7" spans="1:16" ht="15.75">
      <c r="A7" s="119"/>
      <c r="B7" s="75"/>
      <c r="C7" s="252" t="s">
        <v>285</v>
      </c>
      <c r="D7" s="286">
        <v>1995</v>
      </c>
      <c r="E7" s="286">
        <v>1996</v>
      </c>
      <c r="F7" s="286">
        <v>1997</v>
      </c>
      <c r="G7" s="286">
        <v>1998</v>
      </c>
      <c r="H7" s="286">
        <v>1999</v>
      </c>
      <c r="I7" s="286">
        <v>2000</v>
      </c>
      <c r="J7" s="286">
        <v>2001</v>
      </c>
      <c r="K7" s="286">
        <v>2002</v>
      </c>
      <c r="L7" s="286">
        <v>2003</v>
      </c>
      <c r="M7" s="34">
        <v>2004</v>
      </c>
      <c r="N7" s="34">
        <v>2005</v>
      </c>
      <c r="O7" s="35"/>
      <c r="P7" s="42"/>
    </row>
    <row r="8" spans="1:16" ht="15.75">
      <c r="A8" s="119"/>
      <c r="B8" s="75"/>
      <c r="C8" s="365" t="str">
        <f>Fedőlap!E14</f>
        <v>Dátum: 2010.04.16.</v>
      </c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120"/>
      <c r="P8" s="42"/>
    </row>
    <row r="9" spans="1:16" ht="10.5" customHeight="1" thickBot="1">
      <c r="A9" s="119"/>
      <c r="B9" s="75"/>
      <c r="C9" s="288"/>
      <c r="D9" s="80"/>
      <c r="E9" s="80"/>
      <c r="F9" s="80"/>
      <c r="G9" s="138"/>
      <c r="H9" s="138"/>
      <c r="I9" s="138"/>
      <c r="J9" s="138"/>
      <c r="K9" s="138"/>
      <c r="L9" s="138"/>
      <c r="M9" s="138"/>
      <c r="N9" s="138"/>
      <c r="O9" s="121"/>
      <c r="P9" s="42"/>
    </row>
    <row r="10" spans="1:16" ht="17.25" thickBot="1" thickTop="1">
      <c r="A10" s="109" t="s">
        <v>151</v>
      </c>
      <c r="B10" s="75"/>
      <c r="C10" s="349" t="s">
        <v>400</v>
      </c>
      <c r="D10" s="233">
        <f>-'1. Tábla'!E11</f>
        <v>510051</v>
      </c>
      <c r="E10" s="233">
        <f>-'1. Tábla'!F11</f>
        <v>379705</v>
      </c>
      <c r="F10" s="233">
        <f>-'1. Tábla'!G11</f>
        <v>524744</v>
      </c>
      <c r="G10" s="233">
        <f>-'1. Tábla'!H11</f>
        <v>752132.6090909091</v>
      </c>
      <c r="H10" s="233">
        <f>-'1. Tábla'!I11</f>
        <v>610648</v>
      </c>
      <c r="I10" s="233">
        <f>-'1. Tábla'!J11</f>
        <v>347703</v>
      </c>
      <c r="J10" s="233">
        <f>-'1. Tábla'!K11</f>
        <v>707359</v>
      </c>
      <c r="K10" s="233">
        <f>-'1. Tábla'!L11</f>
        <v>1336587</v>
      </c>
      <c r="L10" s="233">
        <f>-'1. Tábla'!M11</f>
        <v>1094078</v>
      </c>
      <c r="M10" s="237">
        <f>-'1. Tábla'!N11</f>
        <v>1217037</v>
      </c>
      <c r="N10" s="237">
        <f>-'1. Tábla'!O11</f>
        <v>1586040</v>
      </c>
      <c r="O10" s="159"/>
      <c r="P10" s="42"/>
    </row>
    <row r="11" spans="1:16" ht="6" customHeight="1" thickTop="1">
      <c r="A11" s="106"/>
      <c r="B11" s="75"/>
      <c r="C11" s="292"/>
      <c r="D11" s="234"/>
      <c r="E11" s="235"/>
      <c r="F11" s="235"/>
      <c r="G11" s="236"/>
      <c r="H11" s="236"/>
      <c r="I11" s="236"/>
      <c r="J11" s="236"/>
      <c r="K11" s="236"/>
      <c r="L11" s="236"/>
      <c r="M11" s="236"/>
      <c r="N11" s="236"/>
      <c r="O11" s="156"/>
      <c r="P11" s="42"/>
    </row>
    <row r="12" spans="1:16" s="100" customFormat="1" ht="16.5" customHeight="1">
      <c r="A12" s="109" t="s">
        <v>152</v>
      </c>
      <c r="B12" s="122"/>
      <c r="C12" s="384" t="s">
        <v>461</v>
      </c>
      <c r="D12" s="399">
        <f>D13+D14+D15+D22+D27</f>
        <v>407668</v>
      </c>
      <c r="E12" s="399">
        <f aca="true" t="shared" si="0" ref="E12:J12">E13+E14+E15+E22+E27</f>
        <v>-179152</v>
      </c>
      <c r="F12" s="399">
        <f t="shared" si="0"/>
        <v>-269529</v>
      </c>
      <c r="G12" s="399">
        <f t="shared" si="0"/>
        <v>-226039</v>
      </c>
      <c r="H12" s="399">
        <f t="shared" si="0"/>
        <v>-2308</v>
      </c>
      <c r="I12" s="399">
        <f t="shared" si="0"/>
        <v>-259568</v>
      </c>
      <c r="J12" s="399">
        <f t="shared" si="0"/>
        <v>304168</v>
      </c>
      <c r="K12" s="399">
        <f>K13+K14+K15+K22+K27</f>
        <v>-70306</v>
      </c>
      <c r="L12" s="399">
        <f>L13+L14+L15+L22+L27</f>
        <v>145585</v>
      </c>
      <c r="M12" s="400">
        <f>M13+M14+M15+M22+M27</f>
        <v>404737</v>
      </c>
      <c r="N12" s="400">
        <f>N13+N14+N15+N22+N27</f>
        <v>-410950</v>
      </c>
      <c r="O12" s="160"/>
      <c r="P12" s="123"/>
    </row>
    <row r="13" spans="1:16" s="100" customFormat="1" ht="16.5" customHeight="1">
      <c r="A13" s="109" t="s">
        <v>153</v>
      </c>
      <c r="B13" s="124"/>
      <c r="C13" s="385" t="s">
        <v>462</v>
      </c>
      <c r="D13" s="425">
        <v>181693</v>
      </c>
      <c r="E13" s="425">
        <v>-192718</v>
      </c>
      <c r="F13" s="425">
        <v>-81890</v>
      </c>
      <c r="G13" s="426">
        <v>-148113</v>
      </c>
      <c r="H13" s="426">
        <v>173641</v>
      </c>
      <c r="I13" s="426">
        <v>-120411</v>
      </c>
      <c r="J13" s="426">
        <v>194826</v>
      </c>
      <c r="K13" s="426">
        <v>-332950</v>
      </c>
      <c r="L13" s="426">
        <v>32329</v>
      </c>
      <c r="M13" s="426">
        <v>194245</v>
      </c>
      <c r="N13" s="426">
        <v>-16577</v>
      </c>
      <c r="O13" s="160"/>
      <c r="P13" s="123"/>
    </row>
    <row r="14" spans="1:16" s="100" customFormat="1" ht="16.5" customHeight="1">
      <c r="A14" s="109" t="s">
        <v>154</v>
      </c>
      <c r="B14" s="124"/>
      <c r="C14" s="385" t="s">
        <v>463</v>
      </c>
      <c r="D14" s="425">
        <v>0</v>
      </c>
      <c r="E14" s="425">
        <v>0</v>
      </c>
      <c r="F14" s="425">
        <v>1424</v>
      </c>
      <c r="G14" s="426">
        <v>-2333</v>
      </c>
      <c r="H14" s="426">
        <v>-117252</v>
      </c>
      <c r="I14" s="426">
        <v>-103802</v>
      </c>
      <c r="J14" s="426">
        <v>-52109</v>
      </c>
      <c r="K14" s="426">
        <v>-63673</v>
      </c>
      <c r="L14" s="426">
        <v>1175</v>
      </c>
      <c r="M14" s="426">
        <v>-14578</v>
      </c>
      <c r="N14" s="426">
        <v>-18186</v>
      </c>
      <c r="O14" s="160"/>
      <c r="P14" s="123"/>
    </row>
    <row r="15" spans="1:16" s="100" customFormat="1" ht="16.5" customHeight="1">
      <c r="A15" s="109" t="s">
        <v>155</v>
      </c>
      <c r="B15" s="124"/>
      <c r="C15" s="385" t="s">
        <v>464</v>
      </c>
      <c r="D15" s="426">
        <v>28757</v>
      </c>
      <c r="E15" s="426">
        <v>-50388</v>
      </c>
      <c r="F15" s="426">
        <v>83549</v>
      </c>
      <c r="G15" s="426">
        <v>-7462</v>
      </c>
      <c r="H15" s="426">
        <v>-48494</v>
      </c>
      <c r="I15" s="426">
        <v>-30427</v>
      </c>
      <c r="J15" s="426">
        <v>-71483</v>
      </c>
      <c r="K15" s="426">
        <v>86771</v>
      </c>
      <c r="L15" s="426">
        <v>192877</v>
      </c>
      <c r="M15" s="426">
        <v>147272</v>
      </c>
      <c r="N15" s="426">
        <v>95412</v>
      </c>
      <c r="O15" s="160"/>
      <c r="P15" s="123"/>
    </row>
    <row r="16" spans="1:16" s="100" customFormat="1" ht="16.5" customHeight="1">
      <c r="A16" s="109" t="s">
        <v>156</v>
      </c>
      <c r="B16" s="124"/>
      <c r="C16" s="386" t="s">
        <v>391</v>
      </c>
      <c r="D16" s="425">
        <v>589363</v>
      </c>
      <c r="E16" s="425">
        <v>661986</v>
      </c>
      <c r="F16" s="425">
        <v>912330</v>
      </c>
      <c r="G16" s="426">
        <v>1044513</v>
      </c>
      <c r="H16" s="426">
        <v>1050999</v>
      </c>
      <c r="I16" s="426">
        <v>1211388</v>
      </c>
      <c r="J16" s="426">
        <v>1374588</v>
      </c>
      <c r="K16" s="426">
        <v>1849722.79</v>
      </c>
      <c r="L16" s="426">
        <v>2398953.837</v>
      </c>
      <c r="M16" s="426">
        <v>2799500</v>
      </c>
      <c r="N16" s="426">
        <v>3158500</v>
      </c>
      <c r="O16" s="160"/>
      <c r="P16" s="123"/>
    </row>
    <row r="17" spans="1:16" s="100" customFormat="1" ht="16.5" customHeight="1">
      <c r="A17" s="109" t="s">
        <v>157</v>
      </c>
      <c r="B17" s="124"/>
      <c r="C17" s="385" t="s">
        <v>392</v>
      </c>
      <c r="D17" s="425">
        <v>-560606</v>
      </c>
      <c r="E17" s="425">
        <v>-712374</v>
      </c>
      <c r="F17" s="425">
        <v>-828781</v>
      </c>
      <c r="G17" s="426">
        <v>-1051975</v>
      </c>
      <c r="H17" s="426">
        <v>-1099493</v>
      </c>
      <c r="I17" s="426">
        <v>-1241815</v>
      </c>
      <c r="J17" s="426">
        <v>-1446071</v>
      </c>
      <c r="K17" s="426">
        <v>-1762951.79</v>
      </c>
      <c r="L17" s="426">
        <v>-2206076.837</v>
      </c>
      <c r="M17" s="426">
        <v>-2652228</v>
      </c>
      <c r="N17" s="426">
        <v>-3063088</v>
      </c>
      <c r="O17" s="160"/>
      <c r="P17" s="123"/>
    </row>
    <row r="18" spans="1:16" s="100" customFormat="1" ht="16.5" customHeight="1">
      <c r="A18" s="109"/>
      <c r="B18" s="124"/>
      <c r="C18" s="386" t="s">
        <v>465</v>
      </c>
      <c r="D18" s="425">
        <v>47123</v>
      </c>
      <c r="E18" s="425">
        <v>-37193</v>
      </c>
      <c r="F18" s="425">
        <v>74451</v>
      </c>
      <c r="G18" s="426">
        <v>-5200</v>
      </c>
      <c r="H18" s="426">
        <v>-35959</v>
      </c>
      <c r="I18" s="426">
        <v>41295</v>
      </c>
      <c r="J18" s="426">
        <v>-49412</v>
      </c>
      <c r="K18" s="426">
        <v>104486</v>
      </c>
      <c r="L18" s="426">
        <v>239251</v>
      </c>
      <c r="M18" s="426">
        <v>138987</v>
      </c>
      <c r="N18" s="426">
        <v>-41019</v>
      </c>
      <c r="O18" s="160"/>
      <c r="P18" s="123"/>
    </row>
    <row r="19" spans="1:16" s="100" customFormat="1" ht="16.5" customHeight="1">
      <c r="A19" s="109"/>
      <c r="B19" s="124"/>
      <c r="C19" s="386" t="s">
        <v>466</v>
      </c>
      <c r="D19" s="425">
        <v>-18366</v>
      </c>
      <c r="E19" s="425">
        <v>-13195</v>
      </c>
      <c r="F19" s="425">
        <v>9098</v>
      </c>
      <c r="G19" s="426">
        <v>-2262</v>
      </c>
      <c r="H19" s="426">
        <v>-12535</v>
      </c>
      <c r="I19" s="426">
        <v>-71722</v>
      </c>
      <c r="J19" s="426">
        <v>-22071</v>
      </c>
      <c r="K19" s="426">
        <v>-17715</v>
      </c>
      <c r="L19" s="426">
        <v>-46374</v>
      </c>
      <c r="M19" s="426">
        <v>8285</v>
      </c>
      <c r="N19" s="426">
        <v>136431</v>
      </c>
      <c r="O19" s="160"/>
      <c r="P19" s="123"/>
    </row>
    <row r="20" spans="1:16" s="100" customFormat="1" ht="16.5" customHeight="1">
      <c r="A20" s="109"/>
      <c r="B20" s="124"/>
      <c r="C20" s="386" t="s">
        <v>391</v>
      </c>
      <c r="D20" s="425">
        <v>10000</v>
      </c>
      <c r="E20" s="425">
        <v>10000</v>
      </c>
      <c r="F20" s="425">
        <v>49000</v>
      </c>
      <c r="G20" s="426">
        <v>26000</v>
      </c>
      <c r="H20" s="426">
        <v>10000</v>
      </c>
      <c r="I20" s="426">
        <v>6000</v>
      </c>
      <c r="J20" s="426">
        <v>10000</v>
      </c>
      <c r="K20" s="426">
        <v>12000</v>
      </c>
      <c r="L20" s="426">
        <v>12000</v>
      </c>
      <c r="M20" s="426">
        <v>17000</v>
      </c>
      <c r="N20" s="426">
        <v>154200</v>
      </c>
      <c r="O20" s="160"/>
      <c r="P20" s="123"/>
    </row>
    <row r="21" spans="1:16" s="100" customFormat="1" ht="16.5" customHeight="1">
      <c r="A21" s="109"/>
      <c r="B21" s="124"/>
      <c r="C21" s="386" t="s">
        <v>392</v>
      </c>
      <c r="D21" s="425">
        <v>-28366</v>
      </c>
      <c r="E21" s="425">
        <v>-23195</v>
      </c>
      <c r="F21" s="425">
        <v>-39902</v>
      </c>
      <c r="G21" s="426">
        <v>-28262</v>
      </c>
      <c r="H21" s="426">
        <v>-22535</v>
      </c>
      <c r="I21" s="426">
        <v>-77722</v>
      </c>
      <c r="J21" s="426">
        <v>-32071</v>
      </c>
      <c r="K21" s="426">
        <v>-29715</v>
      </c>
      <c r="L21" s="426">
        <v>-58374</v>
      </c>
      <c r="M21" s="426">
        <v>-8715</v>
      </c>
      <c r="N21" s="426">
        <v>-17769</v>
      </c>
      <c r="O21" s="160"/>
      <c r="P21" s="123"/>
    </row>
    <row r="22" spans="1:16" s="100" customFormat="1" ht="16.5" customHeight="1">
      <c r="A22" s="109" t="s">
        <v>158</v>
      </c>
      <c r="B22" s="124"/>
      <c r="C22" s="386" t="s">
        <v>467</v>
      </c>
      <c r="D22" s="426">
        <v>170117</v>
      </c>
      <c r="E22" s="426">
        <v>43217</v>
      </c>
      <c r="F22" s="426">
        <v>-363283</v>
      </c>
      <c r="G22" s="426">
        <v>-69309</v>
      </c>
      <c r="H22" s="426">
        <v>-98011</v>
      </c>
      <c r="I22" s="426">
        <v>-3805</v>
      </c>
      <c r="J22" s="426">
        <v>199319</v>
      </c>
      <c r="K22" s="426">
        <v>160394</v>
      </c>
      <c r="L22" s="426">
        <v>-106902</v>
      </c>
      <c r="M22" s="426">
        <v>-108587</v>
      </c>
      <c r="N22" s="426">
        <v>-504867</v>
      </c>
      <c r="O22" s="160"/>
      <c r="P22" s="123"/>
    </row>
    <row r="23" spans="1:16" s="100" customFormat="1" ht="16.5" customHeight="1">
      <c r="A23" s="109"/>
      <c r="B23" s="124"/>
      <c r="C23" s="386" t="s">
        <v>468</v>
      </c>
      <c r="D23" s="425">
        <v>0</v>
      </c>
      <c r="E23" s="425">
        <v>0</v>
      </c>
      <c r="F23" s="425">
        <v>0</v>
      </c>
      <c r="G23" s="426">
        <v>0</v>
      </c>
      <c r="H23" s="426">
        <v>0</v>
      </c>
      <c r="I23" s="426">
        <v>999</v>
      </c>
      <c r="J23" s="426">
        <v>72</v>
      </c>
      <c r="K23" s="426">
        <v>249</v>
      </c>
      <c r="L23" s="426">
        <v>-748</v>
      </c>
      <c r="M23" s="426">
        <v>630</v>
      </c>
      <c r="N23" s="426">
        <v>450</v>
      </c>
      <c r="O23" s="160"/>
      <c r="P23" s="123"/>
    </row>
    <row r="24" spans="1:16" s="100" customFormat="1" ht="16.5" customHeight="1">
      <c r="A24" s="109"/>
      <c r="B24" s="124"/>
      <c r="C24" s="387" t="s">
        <v>469</v>
      </c>
      <c r="D24" s="425">
        <v>170117</v>
      </c>
      <c r="E24" s="425">
        <v>43217</v>
      </c>
      <c r="F24" s="425">
        <v>-363283</v>
      </c>
      <c r="G24" s="426">
        <v>-69309</v>
      </c>
      <c r="H24" s="426">
        <v>-98011</v>
      </c>
      <c r="I24" s="426">
        <v>-4804</v>
      </c>
      <c r="J24" s="426">
        <v>199247</v>
      </c>
      <c r="K24" s="426">
        <v>160145</v>
      </c>
      <c r="L24" s="426">
        <v>-106154</v>
      </c>
      <c r="M24" s="426">
        <v>-109217</v>
      </c>
      <c r="N24" s="426">
        <v>-505317</v>
      </c>
      <c r="O24" s="160"/>
      <c r="P24" s="123"/>
    </row>
    <row r="25" spans="1:16" s="100" customFormat="1" ht="16.5" customHeight="1">
      <c r="A25" s="109" t="s">
        <v>159</v>
      </c>
      <c r="B25" s="124"/>
      <c r="C25" s="386" t="s">
        <v>393</v>
      </c>
      <c r="D25" s="425">
        <v>248740</v>
      </c>
      <c r="E25" s="425">
        <v>255313</v>
      </c>
      <c r="F25" s="425">
        <v>1500</v>
      </c>
      <c r="G25" s="426">
        <v>49268</v>
      </c>
      <c r="H25" s="426">
        <v>22000</v>
      </c>
      <c r="I25" s="426">
        <v>59647</v>
      </c>
      <c r="J25" s="426">
        <v>281581</v>
      </c>
      <c r="K25" s="426">
        <v>251164</v>
      </c>
      <c r="L25" s="426">
        <v>15800</v>
      </c>
      <c r="M25" s="426">
        <v>17870</v>
      </c>
      <c r="N25" s="426">
        <v>32850</v>
      </c>
      <c r="O25" s="160"/>
      <c r="P25" s="123"/>
    </row>
    <row r="26" spans="1:16" s="100" customFormat="1" ht="16.5" customHeight="1">
      <c r="A26" s="109" t="s">
        <v>160</v>
      </c>
      <c r="B26" s="124"/>
      <c r="C26" s="385" t="s">
        <v>394</v>
      </c>
      <c r="D26" s="425">
        <v>-78623</v>
      </c>
      <c r="E26" s="425">
        <v>-212096</v>
      </c>
      <c r="F26" s="425">
        <v>-364783</v>
      </c>
      <c r="G26" s="426">
        <v>-118577</v>
      </c>
      <c r="H26" s="426">
        <v>-120011</v>
      </c>
      <c r="I26" s="426">
        <v>-64451</v>
      </c>
      <c r="J26" s="426">
        <v>-82334</v>
      </c>
      <c r="K26" s="426">
        <v>-91019</v>
      </c>
      <c r="L26" s="426">
        <v>-121954</v>
      </c>
      <c r="M26" s="426">
        <v>-127087</v>
      </c>
      <c r="N26" s="426">
        <v>-538167</v>
      </c>
      <c r="O26" s="160"/>
      <c r="P26" s="123"/>
    </row>
    <row r="27" spans="1:16" s="100" customFormat="1" ht="16.5" customHeight="1">
      <c r="A27" s="109" t="s">
        <v>161</v>
      </c>
      <c r="B27" s="124"/>
      <c r="C27" s="385" t="s">
        <v>395</v>
      </c>
      <c r="D27" s="425">
        <v>27101</v>
      </c>
      <c r="E27" s="425">
        <v>20737</v>
      </c>
      <c r="F27" s="425">
        <v>90671</v>
      </c>
      <c r="G27" s="426">
        <v>1178</v>
      </c>
      <c r="H27" s="426">
        <v>87808</v>
      </c>
      <c r="I27" s="426">
        <v>-1123.0000000000055</v>
      </c>
      <c r="J27" s="426">
        <v>33615</v>
      </c>
      <c r="K27" s="426">
        <v>79152</v>
      </c>
      <c r="L27" s="426">
        <v>26106</v>
      </c>
      <c r="M27" s="426">
        <v>186385</v>
      </c>
      <c r="N27" s="426">
        <v>33268</v>
      </c>
      <c r="O27" s="160"/>
      <c r="P27" s="123"/>
    </row>
    <row r="28" spans="1:16" s="100" customFormat="1" ht="16.5" customHeight="1">
      <c r="A28" s="106"/>
      <c r="B28" s="124"/>
      <c r="C28" s="388"/>
      <c r="D28" s="403"/>
      <c r="E28" s="403"/>
      <c r="F28" s="403"/>
      <c r="G28" s="403"/>
      <c r="H28" s="403"/>
      <c r="I28" s="403"/>
      <c r="J28" s="403"/>
      <c r="K28" s="404"/>
      <c r="L28" s="404"/>
      <c r="M28" s="405"/>
      <c r="N28" s="405"/>
      <c r="O28" s="160"/>
      <c r="P28" s="123"/>
    </row>
    <row r="29" spans="1:16" s="100" customFormat="1" ht="16.5" customHeight="1">
      <c r="A29" s="109" t="s">
        <v>162</v>
      </c>
      <c r="B29" s="124"/>
      <c r="C29" s="389" t="s">
        <v>470</v>
      </c>
      <c r="D29" s="400">
        <f>D30+D31+D33+D34+D36+D38+D39+D40</f>
        <v>94522.9999999998</v>
      </c>
      <c r="E29" s="400">
        <f aca="true" t="shared" si="1" ref="E29:M29">E30+E31+E33+E34+E36+E38+E39+E40</f>
        <v>-65239.999999999534</v>
      </c>
      <c r="F29" s="400">
        <f t="shared" si="1"/>
        <v>181079.99999999977</v>
      </c>
      <c r="G29" s="400">
        <f t="shared" si="1"/>
        <v>171675.0000000003</v>
      </c>
      <c r="H29" s="400">
        <f t="shared" si="1"/>
        <v>159461.9999999993</v>
      </c>
      <c r="I29" s="400">
        <f t="shared" si="1"/>
        <v>254715.00000000052</v>
      </c>
      <c r="J29" s="400">
        <f t="shared" si="1"/>
        <v>-418565.00000000006</v>
      </c>
      <c r="K29" s="400">
        <f t="shared" si="1"/>
        <v>149742.00000000081</v>
      </c>
      <c r="L29" s="400">
        <f t="shared" si="1"/>
        <v>95727.99999999869</v>
      </c>
      <c r="M29" s="400">
        <f t="shared" si="1"/>
        <v>-398732.99999999924</v>
      </c>
      <c r="N29" s="400">
        <f>N30+N31+N33+N34+N36+N38+N39+N40</f>
        <v>-13186.999999998516</v>
      </c>
      <c r="O29" s="160"/>
      <c r="P29" s="123"/>
    </row>
    <row r="30" spans="1:16" s="100" customFormat="1" ht="16.5" customHeight="1">
      <c r="A30" s="109" t="s">
        <v>163</v>
      </c>
      <c r="B30" s="124"/>
      <c r="C30" s="390" t="s">
        <v>471</v>
      </c>
      <c r="D30" s="425">
        <v>0</v>
      </c>
      <c r="E30" s="425">
        <v>0</v>
      </c>
      <c r="F30" s="425">
        <v>665</v>
      </c>
      <c r="G30" s="426">
        <v>3315</v>
      </c>
      <c r="H30" s="426">
        <v>136800</v>
      </c>
      <c r="I30" s="426">
        <v>95953</v>
      </c>
      <c r="J30" s="426">
        <v>66427</v>
      </c>
      <c r="K30" s="426">
        <v>51336</v>
      </c>
      <c r="L30" s="426">
        <v>35829</v>
      </c>
      <c r="M30" s="426">
        <v>39289</v>
      </c>
      <c r="N30" s="426">
        <v>29801</v>
      </c>
      <c r="O30" s="160"/>
      <c r="P30" s="123"/>
    </row>
    <row r="31" spans="1:16" s="100" customFormat="1" ht="16.5" customHeight="1">
      <c r="A31" s="109" t="s">
        <v>164</v>
      </c>
      <c r="B31" s="124"/>
      <c r="C31" s="390" t="s">
        <v>472</v>
      </c>
      <c r="D31" s="425">
        <v>10970</v>
      </c>
      <c r="E31" s="425">
        <v>-25467</v>
      </c>
      <c r="F31" s="425">
        <v>-31901</v>
      </c>
      <c r="G31" s="426">
        <v>-48195</v>
      </c>
      <c r="H31" s="426">
        <v>-51167</v>
      </c>
      <c r="I31" s="426">
        <v>4276</v>
      </c>
      <c r="J31" s="426">
        <v>-334068</v>
      </c>
      <c r="K31" s="426">
        <v>162171</v>
      </c>
      <c r="L31" s="426">
        <v>-174410</v>
      </c>
      <c r="M31" s="426">
        <v>-198821</v>
      </c>
      <c r="N31" s="426">
        <v>-71249</v>
      </c>
      <c r="O31" s="160"/>
      <c r="P31" s="123"/>
    </row>
    <row r="32" spans="1:16" s="100" customFormat="1" ht="16.5" customHeight="1">
      <c r="A32" s="106"/>
      <c r="B32" s="124"/>
      <c r="C32" s="391"/>
      <c r="D32" s="427"/>
      <c r="E32" s="428"/>
      <c r="F32" s="429"/>
      <c r="G32" s="429"/>
      <c r="H32" s="429"/>
      <c r="I32" s="429"/>
      <c r="J32" s="429"/>
      <c r="K32" s="429"/>
      <c r="L32" s="429"/>
      <c r="M32" s="429"/>
      <c r="N32" s="430"/>
      <c r="O32" s="160"/>
      <c r="P32" s="123"/>
    </row>
    <row r="33" spans="1:16" s="100" customFormat="1" ht="16.5" customHeight="1">
      <c r="A33" s="109" t="s">
        <v>165</v>
      </c>
      <c r="B33" s="124"/>
      <c r="C33" s="392" t="s">
        <v>473</v>
      </c>
      <c r="D33" s="425">
        <v>33907.759114314955</v>
      </c>
      <c r="E33" s="425">
        <v>40085.25300246145</v>
      </c>
      <c r="F33" s="425">
        <v>-7918.88659064773</v>
      </c>
      <c r="G33" s="426">
        <v>304.85135617777814</v>
      </c>
      <c r="H33" s="426">
        <v>-4613.503691984306</v>
      </c>
      <c r="I33" s="426">
        <v>-25118.350433007323</v>
      </c>
      <c r="J33" s="426">
        <v>10702.873861866237</v>
      </c>
      <c r="K33" s="426">
        <v>59370.96923433273</v>
      </c>
      <c r="L33" s="426">
        <v>58169.36539774918</v>
      </c>
      <c r="M33" s="426">
        <v>81163.86014559293</v>
      </c>
      <c r="N33" s="426">
        <v>-65752.94612655307</v>
      </c>
      <c r="O33" s="161"/>
      <c r="P33" s="123"/>
    </row>
    <row r="34" spans="1:16" s="100" customFormat="1" ht="16.5" customHeight="1">
      <c r="A34" s="109" t="s">
        <v>166</v>
      </c>
      <c r="B34" s="124"/>
      <c r="C34" s="390" t="s">
        <v>474</v>
      </c>
      <c r="D34" s="431">
        <v>-33142</v>
      </c>
      <c r="E34" s="431">
        <v>-103901</v>
      </c>
      <c r="F34" s="431">
        <v>-43926.892657222255</v>
      </c>
      <c r="G34" s="432">
        <v>-52306.04878534717</v>
      </c>
      <c r="H34" s="432">
        <v>-17496.02694347657</v>
      </c>
      <c r="I34" s="432">
        <v>45792.9572541423</v>
      </c>
      <c r="J34" s="432">
        <v>3392.207069799305</v>
      </c>
      <c r="K34" s="432">
        <v>-27541.977404172703</v>
      </c>
      <c r="L34" s="432">
        <v>-51819.58929499597</v>
      </c>
      <c r="M34" s="432">
        <v>-122699.45742518644</v>
      </c>
      <c r="N34" s="432">
        <v>-26144.709025922308</v>
      </c>
      <c r="O34" s="160"/>
      <c r="P34" s="123"/>
    </row>
    <row r="35" spans="1:16" s="100" customFormat="1" ht="16.5" customHeight="1">
      <c r="A35" s="109"/>
      <c r="B35" s="124"/>
      <c r="C35" s="391" t="s">
        <v>475</v>
      </c>
      <c r="D35" s="431">
        <v>0</v>
      </c>
      <c r="E35" s="431">
        <v>0</v>
      </c>
      <c r="F35" s="431">
        <v>-29542</v>
      </c>
      <c r="G35" s="432">
        <v>-39740</v>
      </c>
      <c r="H35" s="432">
        <v>-31331</v>
      </c>
      <c r="I35" s="432">
        <v>5976</v>
      </c>
      <c r="J35" s="432">
        <v>4980</v>
      </c>
      <c r="K35" s="432">
        <v>2149</v>
      </c>
      <c r="L35" s="432">
        <v>-6635</v>
      </c>
      <c r="M35" s="432">
        <v>-3700</v>
      </c>
      <c r="N35" s="432">
        <v>2166</v>
      </c>
      <c r="O35" s="160"/>
      <c r="P35" s="123"/>
    </row>
    <row r="36" spans="1:16" s="100" customFormat="1" ht="16.5" customHeight="1">
      <c r="A36" s="109" t="s">
        <v>167</v>
      </c>
      <c r="B36" s="124"/>
      <c r="C36" s="393" t="s">
        <v>476</v>
      </c>
      <c r="D36" s="426">
        <v>0</v>
      </c>
      <c r="E36" s="426">
        <v>0</v>
      </c>
      <c r="F36" s="426">
        <v>0</v>
      </c>
      <c r="G36" s="426">
        <v>0</v>
      </c>
      <c r="H36" s="426">
        <v>0</v>
      </c>
      <c r="I36" s="426">
        <v>0</v>
      </c>
      <c r="J36" s="426">
        <v>800</v>
      </c>
      <c r="K36" s="426">
        <v>700</v>
      </c>
      <c r="L36" s="426">
        <v>200</v>
      </c>
      <c r="M36" s="426">
        <v>-3100</v>
      </c>
      <c r="N36" s="426">
        <v>600</v>
      </c>
      <c r="O36" s="160"/>
      <c r="P36" s="123"/>
    </row>
    <row r="37" spans="1:16" s="100" customFormat="1" ht="16.5" customHeight="1">
      <c r="A37" s="106"/>
      <c r="B37" s="124"/>
      <c r="C37" s="394"/>
      <c r="D37" s="427"/>
      <c r="E37" s="428"/>
      <c r="F37" s="428"/>
      <c r="G37" s="428"/>
      <c r="H37" s="428"/>
      <c r="I37" s="428"/>
      <c r="J37" s="428"/>
      <c r="K37" s="428"/>
      <c r="L37" s="428"/>
      <c r="M37" s="428"/>
      <c r="N37" s="430"/>
      <c r="O37" s="160"/>
      <c r="P37" s="123"/>
    </row>
    <row r="38" spans="1:16" s="100" customFormat="1" ht="16.5" customHeight="1">
      <c r="A38" s="109" t="s">
        <v>168</v>
      </c>
      <c r="B38" s="124"/>
      <c r="C38" s="390" t="s">
        <v>477</v>
      </c>
      <c r="D38" s="425">
        <v>82787.24088568485</v>
      </c>
      <c r="E38" s="425">
        <v>24042.746997539012</v>
      </c>
      <c r="F38" s="425">
        <v>264161.77924786974</v>
      </c>
      <c r="G38" s="426">
        <v>268556.19742916967</v>
      </c>
      <c r="H38" s="426">
        <v>95938.53063546016</v>
      </c>
      <c r="I38" s="426">
        <v>133811.39317886555</v>
      </c>
      <c r="J38" s="426">
        <v>-165819.0809316656</v>
      </c>
      <c r="K38" s="426">
        <v>-96293.99183015921</v>
      </c>
      <c r="L38" s="426">
        <v>227759.22389724548</v>
      </c>
      <c r="M38" s="426">
        <v>-194565.40272040572</v>
      </c>
      <c r="N38" s="426">
        <v>119558.65515247686</v>
      </c>
      <c r="O38" s="160"/>
      <c r="P38" s="123"/>
    </row>
    <row r="39" spans="1:16" s="100" customFormat="1" ht="16.5" customHeight="1">
      <c r="A39" s="109" t="s">
        <v>169</v>
      </c>
      <c r="B39" s="124"/>
      <c r="C39" s="390" t="s">
        <v>478</v>
      </c>
      <c r="D39" s="425">
        <v>0</v>
      </c>
      <c r="E39" s="425">
        <v>0</v>
      </c>
      <c r="F39" s="425">
        <v>0</v>
      </c>
      <c r="G39" s="426">
        <v>0</v>
      </c>
      <c r="H39" s="426">
        <v>0</v>
      </c>
      <c r="I39" s="426">
        <v>0</v>
      </c>
      <c r="J39" s="426">
        <v>0</v>
      </c>
      <c r="K39" s="426">
        <v>0</v>
      </c>
      <c r="L39" s="426">
        <v>0</v>
      </c>
      <c r="M39" s="426">
        <v>0</v>
      </c>
      <c r="N39" s="426">
        <v>0</v>
      </c>
      <c r="O39" s="160"/>
      <c r="P39" s="123"/>
    </row>
    <row r="40" spans="1:16" s="100" customFormat="1" ht="16.5" customHeight="1">
      <c r="A40" s="109" t="s">
        <v>170</v>
      </c>
      <c r="B40" s="124"/>
      <c r="C40" s="390" t="s">
        <v>479</v>
      </c>
      <c r="D40" s="431">
        <v>0</v>
      </c>
      <c r="E40" s="431">
        <v>0</v>
      </c>
      <c r="F40" s="431">
        <v>0</v>
      </c>
      <c r="G40" s="432">
        <v>0</v>
      </c>
      <c r="H40" s="432">
        <v>0</v>
      </c>
      <c r="I40" s="432">
        <v>0</v>
      </c>
      <c r="J40" s="432">
        <v>0</v>
      </c>
      <c r="K40" s="432">
        <v>0</v>
      </c>
      <c r="L40" s="432">
        <v>0</v>
      </c>
      <c r="M40" s="432">
        <v>0</v>
      </c>
      <c r="N40" s="432">
        <v>0</v>
      </c>
      <c r="O40" s="160"/>
      <c r="P40" s="123"/>
    </row>
    <row r="41" spans="1:16" s="100" customFormat="1" ht="16.5" customHeight="1">
      <c r="A41" s="106"/>
      <c r="B41" s="124"/>
      <c r="C41" s="395"/>
      <c r="D41" s="434"/>
      <c r="E41" s="429"/>
      <c r="F41" s="429"/>
      <c r="G41" s="429"/>
      <c r="H41" s="429"/>
      <c r="I41" s="429"/>
      <c r="J41" s="429"/>
      <c r="K41" s="429"/>
      <c r="L41" s="429"/>
      <c r="M41" s="429"/>
      <c r="N41" s="430"/>
      <c r="O41" s="160"/>
      <c r="P41" s="123"/>
    </row>
    <row r="42" spans="1:16" s="100" customFormat="1" ht="16.5" customHeight="1">
      <c r="A42" s="109" t="s">
        <v>171</v>
      </c>
      <c r="B42" s="124"/>
      <c r="C42" s="396" t="s">
        <v>396</v>
      </c>
      <c r="D42" s="425">
        <f>+D43</f>
        <v>2107.000000000233</v>
      </c>
      <c r="E42" s="425">
        <f aca="true" t="shared" si="2" ref="E42:N42">+E43</f>
        <v>81603.99999999953</v>
      </c>
      <c r="F42" s="425">
        <f t="shared" si="2"/>
        <v>1619.0000000002328</v>
      </c>
      <c r="G42" s="426">
        <f t="shared" si="2"/>
        <v>52023.39090909064</v>
      </c>
      <c r="H42" s="426">
        <f t="shared" si="2"/>
        <v>-49533</v>
      </c>
      <c r="I42" s="426">
        <f t="shared" si="2"/>
        <v>12200.999999999476</v>
      </c>
      <c r="J42" s="426">
        <f t="shared" si="2"/>
        <v>2234.0000000001164</v>
      </c>
      <c r="K42" s="426">
        <f t="shared" si="2"/>
        <v>104037.9999999993</v>
      </c>
      <c r="L42" s="426">
        <f t="shared" si="2"/>
        <v>24557.000000001164</v>
      </c>
      <c r="M42" s="426">
        <f t="shared" si="2"/>
        <v>48104.9999999993</v>
      </c>
      <c r="N42" s="426">
        <f t="shared" si="2"/>
        <v>27128.999999998603</v>
      </c>
      <c r="O42" s="160"/>
      <c r="P42" s="123"/>
    </row>
    <row r="43" spans="1:16" s="100" customFormat="1" ht="16.5" customHeight="1">
      <c r="A43" s="109" t="s">
        <v>172</v>
      </c>
      <c r="B43" s="124"/>
      <c r="C43" s="397" t="s">
        <v>480</v>
      </c>
      <c r="D43" s="425">
        <f aca="true" t="shared" si="3" ref="D43:M43">D46-(D10+D12+D30+D31+D33+D34+D36+D38)</f>
        <v>2107.000000000233</v>
      </c>
      <c r="E43" s="425">
        <f t="shared" si="3"/>
        <v>81603.99999999953</v>
      </c>
      <c r="F43" s="425">
        <f t="shared" si="3"/>
        <v>1619.0000000002328</v>
      </c>
      <c r="G43" s="426">
        <f t="shared" si="3"/>
        <v>52023.39090909064</v>
      </c>
      <c r="H43" s="426">
        <f t="shared" si="3"/>
        <v>-49533</v>
      </c>
      <c r="I43" s="426">
        <f t="shared" si="3"/>
        <v>12200.999999999476</v>
      </c>
      <c r="J43" s="426">
        <f t="shared" si="3"/>
        <v>2234.0000000001164</v>
      </c>
      <c r="K43" s="426">
        <f t="shared" si="3"/>
        <v>104037.9999999993</v>
      </c>
      <c r="L43" s="426">
        <f t="shared" si="3"/>
        <v>24557.000000001164</v>
      </c>
      <c r="M43" s="426">
        <f t="shared" si="3"/>
        <v>48104.9999999993</v>
      </c>
      <c r="N43" s="426">
        <f>N46-(N10+N12+N30+N31+N33+N34+N36+N38)</f>
        <v>27128.999999998603</v>
      </c>
      <c r="O43" s="160"/>
      <c r="P43" s="123"/>
    </row>
    <row r="44" spans="1:16" s="100" customFormat="1" ht="16.5" customHeight="1">
      <c r="A44" s="109" t="s">
        <v>173</v>
      </c>
      <c r="B44" s="124"/>
      <c r="C44" s="390" t="s">
        <v>481</v>
      </c>
      <c r="D44" s="425">
        <v>0</v>
      </c>
      <c r="E44" s="425">
        <v>0</v>
      </c>
      <c r="F44" s="425">
        <v>0</v>
      </c>
      <c r="G44" s="425">
        <v>0</v>
      </c>
      <c r="H44" s="425">
        <v>0</v>
      </c>
      <c r="I44" s="425">
        <v>0</v>
      </c>
      <c r="J44" s="425">
        <v>0</v>
      </c>
      <c r="K44" s="425">
        <v>0</v>
      </c>
      <c r="L44" s="425">
        <v>0</v>
      </c>
      <c r="M44" s="425">
        <v>0</v>
      </c>
      <c r="N44" s="426">
        <v>0</v>
      </c>
      <c r="O44" s="160"/>
      <c r="P44" s="123"/>
    </row>
    <row r="45" spans="1:16" s="100" customFormat="1" ht="13.5" customHeight="1" thickBot="1">
      <c r="A45" s="106"/>
      <c r="B45" s="124"/>
      <c r="C45" s="315"/>
      <c r="D45" s="437"/>
      <c r="E45" s="438"/>
      <c r="F45" s="438"/>
      <c r="G45" s="435"/>
      <c r="H45" s="435"/>
      <c r="I45" s="435"/>
      <c r="J45" s="435"/>
      <c r="K45" s="435"/>
      <c r="L45" s="435"/>
      <c r="M45" s="435"/>
      <c r="N45" s="435"/>
      <c r="O45" s="165"/>
      <c r="P45" s="123"/>
    </row>
    <row r="46" spans="1:16" s="100" customFormat="1" ht="21.75" customHeight="1" thickBot="1" thickTop="1">
      <c r="A46" s="125" t="s">
        <v>174</v>
      </c>
      <c r="B46" s="124"/>
      <c r="C46" s="349" t="s">
        <v>401</v>
      </c>
      <c r="D46" s="233">
        <v>1014349</v>
      </c>
      <c r="E46" s="233">
        <v>216917</v>
      </c>
      <c r="F46" s="233">
        <v>437914</v>
      </c>
      <c r="G46" s="237">
        <v>749792</v>
      </c>
      <c r="H46" s="237">
        <v>718268.9999999993</v>
      </c>
      <c r="I46" s="237">
        <v>355051</v>
      </c>
      <c r="J46" s="237">
        <v>595196</v>
      </c>
      <c r="K46" s="237">
        <v>1520061</v>
      </c>
      <c r="L46" s="237">
        <v>1359948</v>
      </c>
      <c r="M46" s="237">
        <v>1271146</v>
      </c>
      <c r="N46" s="237">
        <v>1189032</v>
      </c>
      <c r="O46" s="163"/>
      <c r="P46" s="123"/>
    </row>
    <row r="47" spans="1:16" ht="9" customHeight="1" thickBot="1" thickTop="1">
      <c r="A47" s="106"/>
      <c r="B47" s="75"/>
      <c r="C47" s="311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166"/>
      <c r="P47" s="42"/>
    </row>
    <row r="48" spans="1:16" ht="9" customHeight="1" thickBot="1" thickTop="1">
      <c r="A48" s="109"/>
      <c r="B48" s="75"/>
      <c r="C48" s="314"/>
      <c r="D48" s="440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167"/>
      <c r="P48" s="42"/>
    </row>
    <row r="49" spans="1:16" ht="17.25" thickBot="1" thickTop="1">
      <c r="A49" s="109" t="s">
        <v>175</v>
      </c>
      <c r="B49" s="75"/>
      <c r="C49" s="350" t="s">
        <v>402</v>
      </c>
      <c r="D49" s="233">
        <v>4761971</v>
      </c>
      <c r="E49" s="233">
        <v>5014358</v>
      </c>
      <c r="F49" s="233">
        <v>5408547</v>
      </c>
      <c r="G49" s="237">
        <v>6117064</v>
      </c>
      <c r="H49" s="237">
        <v>6874360</v>
      </c>
      <c r="I49" s="237">
        <v>7193101</v>
      </c>
      <c r="J49" s="237">
        <v>7837643</v>
      </c>
      <c r="K49" s="237">
        <v>9255618</v>
      </c>
      <c r="L49" s="237">
        <v>10377718</v>
      </c>
      <c r="M49" s="237">
        <v>11589955</v>
      </c>
      <c r="N49" s="237">
        <v>12741025</v>
      </c>
      <c r="O49" s="159"/>
      <c r="P49" s="42"/>
    </row>
    <row r="50" spans="1:16" ht="17.25" thickTop="1">
      <c r="A50" s="109" t="s">
        <v>176</v>
      </c>
      <c r="B50" s="75"/>
      <c r="C50" s="386" t="s">
        <v>491</v>
      </c>
      <c r="D50" s="426">
        <v>4868571</v>
      </c>
      <c r="E50" s="426">
        <v>5085488</v>
      </c>
      <c r="F50" s="426">
        <v>5523402</v>
      </c>
      <c r="G50" s="426">
        <v>6273194</v>
      </c>
      <c r="H50" s="426">
        <v>6991463</v>
      </c>
      <c r="I50" s="426">
        <v>7346514</v>
      </c>
      <c r="J50" s="426">
        <v>7941710</v>
      </c>
      <c r="K50" s="426">
        <v>9461771</v>
      </c>
      <c r="L50" s="426">
        <v>10821719</v>
      </c>
      <c r="M50" s="426">
        <v>12092865</v>
      </c>
      <c r="N50" s="426">
        <v>13281897</v>
      </c>
      <c r="O50" s="157"/>
      <c r="P50" s="42"/>
    </row>
    <row r="51" spans="1:16" ht="16.5">
      <c r="A51" s="109" t="s">
        <v>177</v>
      </c>
      <c r="B51" s="75"/>
      <c r="C51" s="419" t="s">
        <v>492</v>
      </c>
      <c r="D51" s="426">
        <v>106600</v>
      </c>
      <c r="E51" s="426">
        <v>71130</v>
      </c>
      <c r="F51" s="426">
        <v>114855</v>
      </c>
      <c r="G51" s="426">
        <v>156130</v>
      </c>
      <c r="H51" s="426">
        <v>117103</v>
      </c>
      <c r="I51" s="426">
        <v>153413</v>
      </c>
      <c r="J51" s="426">
        <v>104067</v>
      </c>
      <c r="K51" s="426">
        <v>206153</v>
      </c>
      <c r="L51" s="426">
        <v>444001</v>
      </c>
      <c r="M51" s="426">
        <v>502910</v>
      </c>
      <c r="N51" s="426">
        <v>540872</v>
      </c>
      <c r="O51" s="168"/>
      <c r="P51" s="42"/>
    </row>
    <row r="52" spans="1:16" ht="9.75" customHeight="1" thickBot="1">
      <c r="A52" s="109"/>
      <c r="B52" s="75"/>
      <c r="C52" s="315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126"/>
      <c r="P52" s="42"/>
    </row>
    <row r="53" spans="1:18" ht="20.25" thickBot="1" thickTop="1">
      <c r="A53" s="109"/>
      <c r="B53" s="75"/>
      <c r="C53" s="398" t="s">
        <v>482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8"/>
      <c r="P53" s="42"/>
      <c r="R53" s="26"/>
    </row>
    <row r="54" spans="1:18" ht="8.25" customHeight="1" thickTop="1">
      <c r="A54" s="109"/>
      <c r="B54" s="75"/>
      <c r="C54" s="312"/>
      <c r="D54" s="129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42"/>
      <c r="R54" s="26"/>
    </row>
    <row r="55" spans="1:18" ht="15.75">
      <c r="A55" s="109"/>
      <c r="B55" s="75"/>
      <c r="C55" s="375" t="s">
        <v>455</v>
      </c>
      <c r="D55"/>
      <c r="E55" s="39"/>
      <c r="F55" s="39"/>
      <c r="G55" s="26"/>
      <c r="H55" s="26" t="s">
        <v>456</v>
      </c>
      <c r="I55" s="26"/>
      <c r="J55" s="26"/>
      <c r="K55" s="26"/>
      <c r="L55" s="26"/>
      <c r="M55" s="26"/>
      <c r="N55" s="26"/>
      <c r="O55" s="39"/>
      <c r="P55" s="42"/>
      <c r="R55" s="26"/>
    </row>
    <row r="56" spans="1:18" ht="15.75">
      <c r="A56" s="109"/>
      <c r="B56" s="75"/>
      <c r="C56" s="64" t="s">
        <v>460</v>
      </c>
      <c r="D56"/>
      <c r="E56" s="39"/>
      <c r="F56" s="39"/>
      <c r="G56"/>
      <c r="H56" s="186" t="s">
        <v>458</v>
      </c>
      <c r="I56" s="26"/>
      <c r="J56" s="26"/>
      <c r="K56" s="26"/>
      <c r="L56" s="26"/>
      <c r="M56" s="26"/>
      <c r="N56" s="26"/>
      <c r="O56" s="39"/>
      <c r="P56" s="42"/>
      <c r="R56" s="26"/>
    </row>
    <row r="57" spans="1:18" ht="15.75">
      <c r="A57" s="109"/>
      <c r="B57" s="75"/>
      <c r="C57" s="64" t="s">
        <v>459</v>
      </c>
      <c r="D57"/>
      <c r="E57" s="39"/>
      <c r="F57" s="39"/>
      <c r="G57"/>
      <c r="H57" s="39"/>
      <c r="I57" s="186"/>
      <c r="J57" s="186"/>
      <c r="K57" s="186"/>
      <c r="L57" s="186"/>
      <c r="M57" s="186"/>
      <c r="N57" s="186"/>
      <c r="O57" s="187"/>
      <c r="P57" s="42"/>
      <c r="R57" s="26"/>
    </row>
    <row r="58" spans="1:18" ht="9.75" customHeight="1" thickBot="1">
      <c r="A58" s="139"/>
      <c r="B58" s="132"/>
      <c r="C58" s="133"/>
      <c r="D58" s="188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54"/>
      <c r="R58" s="26"/>
    </row>
    <row r="59" spans="1:17" ht="16.5" thickTop="1">
      <c r="A59" s="51"/>
      <c r="B59" s="134"/>
      <c r="C59" s="64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26"/>
      <c r="P59" s="26"/>
      <c r="Q59" s="26"/>
    </row>
    <row r="60" spans="4:14" ht="15"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2:R60"/>
  <sheetViews>
    <sheetView showGridLines="0" defaultGridColor="0" zoomScale="75" zoomScaleNormal="75" colorId="22" workbookViewId="0" topLeftCell="J28">
      <selection activeCell="C1" sqref="C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69.10546875" style="66" customWidth="1"/>
    <col min="4" max="4" width="10.99609375" style="25" customWidth="1"/>
    <col min="5" max="6" width="10.77734375" style="25" customWidth="1"/>
    <col min="7" max="14" width="10.6640625" style="25" customWidth="1"/>
    <col min="15" max="15" width="87.5546875" style="25" customWidth="1"/>
    <col min="16" max="16" width="0.9921875" style="25" customWidth="1"/>
    <col min="17" max="17" width="0.55078125" style="25" customWidth="1"/>
    <col min="18" max="18" width="9.77734375" style="25" customWidth="1"/>
    <col min="19" max="19" width="40.77734375" style="25" customWidth="1"/>
    <col min="20" max="16384" width="9.77734375" style="25" customWidth="1"/>
  </cols>
  <sheetData>
    <row r="2" spans="1:17" ht="18">
      <c r="A2" s="51"/>
      <c r="B2" s="116" t="s">
        <v>17</v>
      </c>
      <c r="C2" s="308" t="s">
        <v>403</v>
      </c>
      <c r="D2" s="24"/>
      <c r="Q2" s="26"/>
    </row>
    <row r="3" spans="1:17" ht="18">
      <c r="A3" s="51"/>
      <c r="B3" s="116"/>
      <c r="C3" s="298" t="s">
        <v>404</v>
      </c>
      <c r="D3" s="24"/>
      <c r="Q3" s="26"/>
    </row>
    <row r="4" spans="1:17" ht="16.5" thickBot="1">
      <c r="A4" s="51"/>
      <c r="B4" s="116"/>
      <c r="C4" s="309"/>
      <c r="D4" s="52"/>
      <c r="Q4" s="26"/>
    </row>
    <row r="5" spans="1:18" ht="16.5" thickTop="1">
      <c r="A5" s="117"/>
      <c r="B5" s="118"/>
      <c r="C5" s="303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30"/>
      <c r="R5" s="26"/>
    </row>
    <row r="6" spans="1:16" ht="18.75">
      <c r="A6" s="119"/>
      <c r="B6" s="75"/>
      <c r="C6" s="252" t="s">
        <v>284</v>
      </c>
      <c r="D6" s="344" t="s">
        <v>307</v>
      </c>
      <c r="E6" s="345"/>
      <c r="F6" s="345"/>
      <c r="G6" s="346"/>
      <c r="H6" s="345"/>
      <c r="I6" s="347"/>
      <c r="J6" s="345"/>
      <c r="K6" s="345"/>
      <c r="L6" s="345"/>
      <c r="M6" s="348"/>
      <c r="N6" s="348"/>
      <c r="O6" s="32"/>
      <c r="P6" s="42"/>
    </row>
    <row r="7" spans="1:16" ht="15.75">
      <c r="A7" s="119"/>
      <c r="B7" s="75"/>
      <c r="C7" s="252" t="s">
        <v>285</v>
      </c>
      <c r="D7" s="286">
        <v>1995</v>
      </c>
      <c r="E7" s="286">
        <v>1996</v>
      </c>
      <c r="F7" s="286">
        <v>1997</v>
      </c>
      <c r="G7" s="286">
        <v>1998</v>
      </c>
      <c r="H7" s="286">
        <v>1999</v>
      </c>
      <c r="I7" s="286">
        <v>2000</v>
      </c>
      <c r="J7" s="286">
        <v>2001</v>
      </c>
      <c r="K7" s="286">
        <v>2002</v>
      </c>
      <c r="L7" s="286">
        <v>2003</v>
      </c>
      <c r="M7" s="34">
        <v>2004</v>
      </c>
      <c r="N7" s="34">
        <v>2005</v>
      </c>
      <c r="O7" s="35"/>
      <c r="P7" s="42"/>
    </row>
    <row r="8" spans="1:16" ht="15.75">
      <c r="A8" s="119"/>
      <c r="B8" s="75"/>
      <c r="C8" s="365" t="str">
        <f>Fedőlap!E14</f>
        <v>Dátum: 2010.04.16.</v>
      </c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120"/>
      <c r="P8" s="42"/>
    </row>
    <row r="9" spans="1:16" ht="10.5" customHeight="1" thickBot="1">
      <c r="A9" s="119"/>
      <c r="B9" s="75"/>
      <c r="C9" s="288"/>
      <c r="D9" s="239"/>
      <c r="E9" s="239"/>
      <c r="F9" s="239"/>
      <c r="G9" s="240"/>
      <c r="H9" s="240"/>
      <c r="I9" s="240"/>
      <c r="J9" s="240"/>
      <c r="K9" s="240"/>
      <c r="L9" s="240"/>
      <c r="M9" s="240"/>
      <c r="N9" s="240"/>
      <c r="O9" s="121"/>
      <c r="P9" s="42"/>
    </row>
    <row r="10" spans="1:16" ht="17.25" thickBot="1" thickTop="1">
      <c r="A10" s="109" t="s">
        <v>178</v>
      </c>
      <c r="B10" s="75"/>
      <c r="C10" s="313" t="s">
        <v>405</v>
      </c>
      <c r="D10" s="238" t="s">
        <v>275</v>
      </c>
      <c r="E10" s="238" t="s">
        <v>275</v>
      </c>
      <c r="F10" s="238" t="s">
        <v>275</v>
      </c>
      <c r="G10" s="238" t="s">
        <v>275</v>
      </c>
      <c r="H10" s="238" t="s">
        <v>275</v>
      </c>
      <c r="I10" s="238" t="s">
        <v>275</v>
      </c>
      <c r="J10" s="238" t="s">
        <v>275</v>
      </c>
      <c r="K10" s="238" t="s">
        <v>275</v>
      </c>
      <c r="L10" s="238" t="s">
        <v>275</v>
      </c>
      <c r="M10" s="343" t="s">
        <v>275</v>
      </c>
      <c r="N10" s="343" t="s">
        <v>275</v>
      </c>
      <c r="O10" s="159"/>
      <c r="P10" s="42"/>
    </row>
    <row r="11" spans="1:16" ht="6" customHeight="1" thickTop="1">
      <c r="A11" s="106"/>
      <c r="B11" s="75"/>
      <c r="C11" s="305"/>
      <c r="D11" s="217"/>
      <c r="E11" s="218"/>
      <c r="F11" s="218"/>
      <c r="G11" s="241"/>
      <c r="H11" s="241"/>
      <c r="I11" s="241"/>
      <c r="J11" s="241"/>
      <c r="K11" s="241"/>
      <c r="L11" s="241"/>
      <c r="M11" s="241"/>
      <c r="N11" s="241"/>
      <c r="O11" s="156"/>
      <c r="P11" s="42"/>
    </row>
    <row r="12" spans="1:16" s="100" customFormat="1" ht="16.5" customHeight="1">
      <c r="A12" s="109" t="s">
        <v>179</v>
      </c>
      <c r="B12" s="122"/>
      <c r="C12" s="384" t="s">
        <v>461</v>
      </c>
      <c r="D12" s="399">
        <f>D13+D14+D15+D22+D27</f>
        <v>0</v>
      </c>
      <c r="E12" s="399">
        <f aca="true" t="shared" si="0" ref="E12:J12">E13+E14+E15+E22+E27</f>
        <v>0</v>
      </c>
      <c r="F12" s="399">
        <f t="shared" si="0"/>
        <v>0</v>
      </c>
      <c r="G12" s="399">
        <f t="shared" si="0"/>
        <v>0</v>
      </c>
      <c r="H12" s="399">
        <f t="shared" si="0"/>
        <v>0</v>
      </c>
      <c r="I12" s="399">
        <f t="shared" si="0"/>
        <v>0</v>
      </c>
      <c r="J12" s="399">
        <f t="shared" si="0"/>
        <v>0</v>
      </c>
      <c r="K12" s="399">
        <f>K13+K14+K15+K22+K27</f>
        <v>0</v>
      </c>
      <c r="L12" s="399">
        <f>L13+L14+L15+L22+L27</f>
        <v>0</v>
      </c>
      <c r="M12" s="400">
        <f>M13+M14+M15+M22+M27</f>
        <v>0</v>
      </c>
      <c r="N12" s="400">
        <f>N13+N14+N15+N22+N27</f>
        <v>0</v>
      </c>
      <c r="O12" s="160"/>
      <c r="P12" s="123"/>
    </row>
    <row r="13" spans="1:16" s="100" customFormat="1" ht="16.5" customHeight="1">
      <c r="A13" s="109" t="s">
        <v>180</v>
      </c>
      <c r="B13" s="124"/>
      <c r="C13" s="385" t="s">
        <v>462</v>
      </c>
      <c r="D13" s="401" t="s">
        <v>275</v>
      </c>
      <c r="E13" s="401" t="s">
        <v>275</v>
      </c>
      <c r="F13" s="401" t="s">
        <v>275</v>
      </c>
      <c r="G13" s="401" t="s">
        <v>275</v>
      </c>
      <c r="H13" s="401" t="s">
        <v>275</v>
      </c>
      <c r="I13" s="401" t="s">
        <v>275</v>
      </c>
      <c r="J13" s="401" t="s">
        <v>275</v>
      </c>
      <c r="K13" s="401" t="s">
        <v>275</v>
      </c>
      <c r="L13" s="401" t="s">
        <v>275</v>
      </c>
      <c r="M13" s="402" t="s">
        <v>275</v>
      </c>
      <c r="N13" s="402" t="s">
        <v>275</v>
      </c>
      <c r="O13" s="160"/>
      <c r="P13" s="123"/>
    </row>
    <row r="14" spans="1:16" s="100" customFormat="1" ht="16.5" customHeight="1">
      <c r="A14" s="109" t="s">
        <v>181</v>
      </c>
      <c r="B14" s="124"/>
      <c r="C14" s="385" t="s">
        <v>463</v>
      </c>
      <c r="D14" s="401" t="s">
        <v>275</v>
      </c>
      <c r="E14" s="401" t="s">
        <v>275</v>
      </c>
      <c r="F14" s="401" t="s">
        <v>275</v>
      </c>
      <c r="G14" s="401" t="s">
        <v>275</v>
      </c>
      <c r="H14" s="401" t="s">
        <v>275</v>
      </c>
      <c r="I14" s="401" t="s">
        <v>275</v>
      </c>
      <c r="J14" s="401" t="s">
        <v>275</v>
      </c>
      <c r="K14" s="401" t="s">
        <v>275</v>
      </c>
      <c r="L14" s="401" t="s">
        <v>275</v>
      </c>
      <c r="M14" s="402" t="s">
        <v>275</v>
      </c>
      <c r="N14" s="402" t="s">
        <v>275</v>
      </c>
      <c r="O14" s="160"/>
      <c r="P14" s="123"/>
    </row>
    <row r="15" spans="1:16" s="100" customFormat="1" ht="16.5" customHeight="1">
      <c r="A15" s="109" t="s">
        <v>182</v>
      </c>
      <c r="B15" s="124"/>
      <c r="C15" s="385" t="s">
        <v>464</v>
      </c>
      <c r="D15" s="401" t="s">
        <v>275</v>
      </c>
      <c r="E15" s="401" t="s">
        <v>275</v>
      </c>
      <c r="F15" s="401" t="s">
        <v>275</v>
      </c>
      <c r="G15" s="401" t="s">
        <v>275</v>
      </c>
      <c r="H15" s="401" t="s">
        <v>275</v>
      </c>
      <c r="I15" s="401" t="s">
        <v>275</v>
      </c>
      <c r="J15" s="401" t="s">
        <v>275</v>
      </c>
      <c r="K15" s="401" t="s">
        <v>275</v>
      </c>
      <c r="L15" s="401" t="s">
        <v>275</v>
      </c>
      <c r="M15" s="402" t="s">
        <v>275</v>
      </c>
      <c r="N15" s="402" t="s">
        <v>275</v>
      </c>
      <c r="O15" s="160"/>
      <c r="P15" s="123"/>
    </row>
    <row r="16" spans="1:16" s="100" customFormat="1" ht="16.5" customHeight="1">
      <c r="A16" s="109" t="s">
        <v>183</v>
      </c>
      <c r="B16" s="124"/>
      <c r="C16" s="386" t="s">
        <v>391</v>
      </c>
      <c r="D16" s="401" t="s">
        <v>275</v>
      </c>
      <c r="E16" s="401" t="s">
        <v>275</v>
      </c>
      <c r="F16" s="401" t="s">
        <v>275</v>
      </c>
      <c r="G16" s="401" t="s">
        <v>275</v>
      </c>
      <c r="H16" s="401" t="s">
        <v>275</v>
      </c>
      <c r="I16" s="401" t="s">
        <v>275</v>
      </c>
      <c r="J16" s="401" t="s">
        <v>275</v>
      </c>
      <c r="K16" s="401" t="s">
        <v>275</v>
      </c>
      <c r="L16" s="401" t="s">
        <v>275</v>
      </c>
      <c r="M16" s="402" t="s">
        <v>275</v>
      </c>
      <c r="N16" s="402" t="s">
        <v>275</v>
      </c>
      <c r="O16" s="160"/>
      <c r="P16" s="123"/>
    </row>
    <row r="17" spans="1:16" s="100" customFormat="1" ht="16.5" customHeight="1">
      <c r="A17" s="109" t="s">
        <v>184</v>
      </c>
      <c r="B17" s="124"/>
      <c r="C17" s="385" t="s">
        <v>392</v>
      </c>
      <c r="D17" s="401" t="s">
        <v>275</v>
      </c>
      <c r="E17" s="401" t="s">
        <v>275</v>
      </c>
      <c r="F17" s="401" t="s">
        <v>275</v>
      </c>
      <c r="G17" s="401" t="s">
        <v>275</v>
      </c>
      <c r="H17" s="401" t="s">
        <v>275</v>
      </c>
      <c r="I17" s="401" t="s">
        <v>275</v>
      </c>
      <c r="J17" s="401" t="s">
        <v>275</v>
      </c>
      <c r="K17" s="401" t="s">
        <v>275</v>
      </c>
      <c r="L17" s="401" t="s">
        <v>275</v>
      </c>
      <c r="M17" s="402" t="s">
        <v>275</v>
      </c>
      <c r="N17" s="402" t="s">
        <v>275</v>
      </c>
      <c r="O17" s="160"/>
      <c r="P17" s="123"/>
    </row>
    <row r="18" spans="1:16" s="100" customFormat="1" ht="16.5" customHeight="1">
      <c r="A18" s="109"/>
      <c r="B18" s="124"/>
      <c r="C18" s="386" t="s">
        <v>465</v>
      </c>
      <c r="D18" s="401" t="s">
        <v>275</v>
      </c>
      <c r="E18" s="401" t="s">
        <v>275</v>
      </c>
      <c r="F18" s="401" t="s">
        <v>275</v>
      </c>
      <c r="G18" s="401" t="s">
        <v>275</v>
      </c>
      <c r="H18" s="401" t="s">
        <v>275</v>
      </c>
      <c r="I18" s="401" t="s">
        <v>275</v>
      </c>
      <c r="J18" s="401" t="s">
        <v>275</v>
      </c>
      <c r="K18" s="401" t="s">
        <v>275</v>
      </c>
      <c r="L18" s="401" t="s">
        <v>275</v>
      </c>
      <c r="M18" s="402" t="s">
        <v>275</v>
      </c>
      <c r="N18" s="402" t="s">
        <v>275</v>
      </c>
      <c r="O18" s="160"/>
      <c r="P18" s="123"/>
    </row>
    <row r="19" spans="1:16" s="100" customFormat="1" ht="16.5" customHeight="1">
      <c r="A19" s="109"/>
      <c r="B19" s="124"/>
      <c r="C19" s="386" t="s">
        <v>466</v>
      </c>
      <c r="D19" s="401" t="s">
        <v>275</v>
      </c>
      <c r="E19" s="401" t="s">
        <v>275</v>
      </c>
      <c r="F19" s="401" t="s">
        <v>275</v>
      </c>
      <c r="G19" s="401" t="s">
        <v>275</v>
      </c>
      <c r="H19" s="401" t="s">
        <v>275</v>
      </c>
      <c r="I19" s="401" t="s">
        <v>275</v>
      </c>
      <c r="J19" s="401" t="s">
        <v>275</v>
      </c>
      <c r="K19" s="401" t="s">
        <v>275</v>
      </c>
      <c r="L19" s="401" t="s">
        <v>275</v>
      </c>
      <c r="M19" s="402" t="s">
        <v>275</v>
      </c>
      <c r="N19" s="402" t="s">
        <v>275</v>
      </c>
      <c r="O19" s="160"/>
      <c r="P19" s="123"/>
    </row>
    <row r="20" spans="1:16" s="100" customFormat="1" ht="16.5" customHeight="1">
      <c r="A20" s="109"/>
      <c r="B20" s="124"/>
      <c r="C20" s="386" t="s">
        <v>391</v>
      </c>
      <c r="D20" s="401" t="s">
        <v>275</v>
      </c>
      <c r="E20" s="401" t="s">
        <v>275</v>
      </c>
      <c r="F20" s="401" t="s">
        <v>275</v>
      </c>
      <c r="G20" s="401" t="s">
        <v>275</v>
      </c>
      <c r="H20" s="401" t="s">
        <v>275</v>
      </c>
      <c r="I20" s="401" t="s">
        <v>275</v>
      </c>
      <c r="J20" s="401" t="s">
        <v>275</v>
      </c>
      <c r="K20" s="401" t="s">
        <v>275</v>
      </c>
      <c r="L20" s="401" t="s">
        <v>275</v>
      </c>
      <c r="M20" s="402" t="s">
        <v>275</v>
      </c>
      <c r="N20" s="402" t="s">
        <v>275</v>
      </c>
      <c r="O20" s="160"/>
      <c r="P20" s="123"/>
    </row>
    <row r="21" spans="1:16" s="100" customFormat="1" ht="16.5" customHeight="1">
      <c r="A21" s="109"/>
      <c r="B21" s="124"/>
      <c r="C21" s="386" t="s">
        <v>392</v>
      </c>
      <c r="D21" s="401" t="s">
        <v>275</v>
      </c>
      <c r="E21" s="401" t="s">
        <v>275</v>
      </c>
      <c r="F21" s="401" t="s">
        <v>275</v>
      </c>
      <c r="G21" s="401" t="s">
        <v>275</v>
      </c>
      <c r="H21" s="401" t="s">
        <v>275</v>
      </c>
      <c r="I21" s="401" t="s">
        <v>275</v>
      </c>
      <c r="J21" s="401" t="s">
        <v>275</v>
      </c>
      <c r="K21" s="401" t="s">
        <v>275</v>
      </c>
      <c r="L21" s="401" t="s">
        <v>275</v>
      </c>
      <c r="M21" s="402" t="s">
        <v>275</v>
      </c>
      <c r="N21" s="402" t="s">
        <v>275</v>
      </c>
      <c r="O21" s="160"/>
      <c r="P21" s="123"/>
    </row>
    <row r="22" spans="1:16" s="100" customFormat="1" ht="16.5" customHeight="1">
      <c r="A22" s="109" t="s">
        <v>185</v>
      </c>
      <c r="B22" s="124"/>
      <c r="C22" s="386" t="s">
        <v>467</v>
      </c>
      <c r="D22" s="401" t="s">
        <v>275</v>
      </c>
      <c r="E22" s="401" t="s">
        <v>275</v>
      </c>
      <c r="F22" s="401" t="s">
        <v>275</v>
      </c>
      <c r="G22" s="401" t="s">
        <v>275</v>
      </c>
      <c r="H22" s="401" t="s">
        <v>275</v>
      </c>
      <c r="I22" s="401" t="s">
        <v>275</v>
      </c>
      <c r="J22" s="401" t="s">
        <v>275</v>
      </c>
      <c r="K22" s="401" t="s">
        <v>275</v>
      </c>
      <c r="L22" s="401" t="s">
        <v>275</v>
      </c>
      <c r="M22" s="402" t="s">
        <v>275</v>
      </c>
      <c r="N22" s="402" t="s">
        <v>275</v>
      </c>
      <c r="O22" s="160"/>
      <c r="P22" s="123"/>
    </row>
    <row r="23" spans="1:16" s="100" customFormat="1" ht="16.5" customHeight="1">
      <c r="A23" s="109"/>
      <c r="B23" s="124"/>
      <c r="C23" s="386" t="s">
        <v>468</v>
      </c>
      <c r="D23" s="401" t="s">
        <v>275</v>
      </c>
      <c r="E23" s="401" t="s">
        <v>275</v>
      </c>
      <c r="F23" s="401" t="s">
        <v>275</v>
      </c>
      <c r="G23" s="401" t="s">
        <v>275</v>
      </c>
      <c r="H23" s="401" t="s">
        <v>275</v>
      </c>
      <c r="I23" s="401" t="s">
        <v>275</v>
      </c>
      <c r="J23" s="401" t="s">
        <v>275</v>
      </c>
      <c r="K23" s="401" t="s">
        <v>275</v>
      </c>
      <c r="L23" s="401" t="s">
        <v>275</v>
      </c>
      <c r="M23" s="402" t="s">
        <v>275</v>
      </c>
      <c r="N23" s="402" t="s">
        <v>275</v>
      </c>
      <c r="O23" s="160"/>
      <c r="P23" s="123"/>
    </row>
    <row r="24" spans="1:16" s="100" customFormat="1" ht="16.5" customHeight="1">
      <c r="A24" s="109"/>
      <c r="B24" s="124"/>
      <c r="C24" s="387" t="s">
        <v>469</v>
      </c>
      <c r="D24" s="401" t="s">
        <v>275</v>
      </c>
      <c r="E24" s="401" t="s">
        <v>275</v>
      </c>
      <c r="F24" s="401" t="s">
        <v>275</v>
      </c>
      <c r="G24" s="401" t="s">
        <v>275</v>
      </c>
      <c r="H24" s="401" t="s">
        <v>275</v>
      </c>
      <c r="I24" s="401" t="s">
        <v>275</v>
      </c>
      <c r="J24" s="401" t="s">
        <v>275</v>
      </c>
      <c r="K24" s="401" t="s">
        <v>275</v>
      </c>
      <c r="L24" s="401" t="s">
        <v>275</v>
      </c>
      <c r="M24" s="402" t="s">
        <v>275</v>
      </c>
      <c r="N24" s="402" t="s">
        <v>275</v>
      </c>
      <c r="O24" s="160"/>
      <c r="P24" s="123"/>
    </row>
    <row r="25" spans="1:16" s="100" customFormat="1" ht="16.5" customHeight="1">
      <c r="A25" s="109" t="s">
        <v>186</v>
      </c>
      <c r="B25" s="124"/>
      <c r="C25" s="386" t="s">
        <v>393</v>
      </c>
      <c r="D25" s="401" t="s">
        <v>275</v>
      </c>
      <c r="E25" s="401" t="s">
        <v>275</v>
      </c>
      <c r="F25" s="401" t="s">
        <v>275</v>
      </c>
      <c r="G25" s="401" t="s">
        <v>275</v>
      </c>
      <c r="H25" s="401" t="s">
        <v>275</v>
      </c>
      <c r="I25" s="401" t="s">
        <v>275</v>
      </c>
      <c r="J25" s="401" t="s">
        <v>275</v>
      </c>
      <c r="K25" s="401" t="s">
        <v>275</v>
      </c>
      <c r="L25" s="401" t="s">
        <v>275</v>
      </c>
      <c r="M25" s="402" t="s">
        <v>275</v>
      </c>
      <c r="N25" s="402" t="s">
        <v>275</v>
      </c>
      <c r="O25" s="160"/>
      <c r="P25" s="123"/>
    </row>
    <row r="26" spans="1:16" s="100" customFormat="1" ht="16.5" customHeight="1">
      <c r="A26" s="109" t="s">
        <v>187</v>
      </c>
      <c r="B26" s="124"/>
      <c r="C26" s="385" t="s">
        <v>394</v>
      </c>
      <c r="D26" s="401" t="s">
        <v>275</v>
      </c>
      <c r="E26" s="401" t="s">
        <v>275</v>
      </c>
      <c r="F26" s="401" t="s">
        <v>275</v>
      </c>
      <c r="G26" s="401" t="s">
        <v>275</v>
      </c>
      <c r="H26" s="401" t="s">
        <v>275</v>
      </c>
      <c r="I26" s="401" t="s">
        <v>275</v>
      </c>
      <c r="J26" s="401" t="s">
        <v>275</v>
      </c>
      <c r="K26" s="401" t="s">
        <v>275</v>
      </c>
      <c r="L26" s="401" t="s">
        <v>275</v>
      </c>
      <c r="M26" s="402" t="s">
        <v>275</v>
      </c>
      <c r="N26" s="402" t="s">
        <v>275</v>
      </c>
      <c r="O26" s="160"/>
      <c r="P26" s="123"/>
    </row>
    <row r="27" spans="1:16" s="100" customFormat="1" ht="16.5" customHeight="1">
      <c r="A27" s="109" t="s">
        <v>188</v>
      </c>
      <c r="B27" s="124"/>
      <c r="C27" s="385" t="s">
        <v>395</v>
      </c>
      <c r="D27" s="401" t="s">
        <v>275</v>
      </c>
      <c r="E27" s="401" t="s">
        <v>275</v>
      </c>
      <c r="F27" s="401" t="s">
        <v>275</v>
      </c>
      <c r="G27" s="401" t="s">
        <v>275</v>
      </c>
      <c r="H27" s="401" t="s">
        <v>275</v>
      </c>
      <c r="I27" s="401" t="s">
        <v>275</v>
      </c>
      <c r="J27" s="401" t="s">
        <v>275</v>
      </c>
      <c r="K27" s="401" t="s">
        <v>275</v>
      </c>
      <c r="L27" s="401" t="s">
        <v>275</v>
      </c>
      <c r="M27" s="402" t="s">
        <v>275</v>
      </c>
      <c r="N27" s="402" t="s">
        <v>275</v>
      </c>
      <c r="O27" s="160"/>
      <c r="P27" s="123"/>
    </row>
    <row r="28" spans="1:16" s="100" customFormat="1" ht="16.5" customHeight="1">
      <c r="A28" s="106"/>
      <c r="B28" s="124"/>
      <c r="C28" s="388"/>
      <c r="D28" s="403"/>
      <c r="E28" s="403"/>
      <c r="F28" s="403"/>
      <c r="G28" s="403"/>
      <c r="H28" s="403"/>
      <c r="I28" s="403"/>
      <c r="J28" s="403"/>
      <c r="K28" s="404"/>
      <c r="L28" s="404"/>
      <c r="M28" s="405"/>
      <c r="N28" s="405"/>
      <c r="O28" s="160"/>
      <c r="P28" s="123"/>
    </row>
    <row r="29" spans="1:16" s="100" customFormat="1" ht="16.5" customHeight="1">
      <c r="A29" s="109" t="s">
        <v>189</v>
      </c>
      <c r="B29" s="124"/>
      <c r="C29" s="389" t="s">
        <v>470</v>
      </c>
      <c r="D29" s="400">
        <f>D30+D31+D33+D34+D36+D38+D39+D40</f>
        <v>0</v>
      </c>
      <c r="E29" s="400">
        <f aca="true" t="shared" si="1" ref="E29:M29">E30+E31+E33+E34+E36+E38+E39+E40</f>
        <v>0</v>
      </c>
      <c r="F29" s="400">
        <f t="shared" si="1"/>
        <v>0</v>
      </c>
      <c r="G29" s="400">
        <f t="shared" si="1"/>
        <v>0</v>
      </c>
      <c r="H29" s="400">
        <f t="shared" si="1"/>
        <v>0</v>
      </c>
      <c r="I29" s="400">
        <f t="shared" si="1"/>
        <v>0</v>
      </c>
      <c r="J29" s="400">
        <f t="shared" si="1"/>
        <v>0</v>
      </c>
      <c r="K29" s="400">
        <f t="shared" si="1"/>
        <v>0</v>
      </c>
      <c r="L29" s="400">
        <f t="shared" si="1"/>
        <v>0</v>
      </c>
      <c r="M29" s="400">
        <f t="shared" si="1"/>
        <v>0</v>
      </c>
      <c r="N29" s="400">
        <f>N30+N31+N33+N34+N36+N38+N39+N40</f>
        <v>0</v>
      </c>
      <c r="O29" s="160"/>
      <c r="P29" s="123"/>
    </row>
    <row r="30" spans="1:16" s="100" customFormat="1" ht="16.5" customHeight="1">
      <c r="A30" s="109" t="s">
        <v>190</v>
      </c>
      <c r="B30" s="124"/>
      <c r="C30" s="390" t="s">
        <v>471</v>
      </c>
      <c r="D30" s="401" t="s">
        <v>275</v>
      </c>
      <c r="E30" s="401" t="s">
        <v>275</v>
      </c>
      <c r="F30" s="401" t="s">
        <v>275</v>
      </c>
      <c r="G30" s="401" t="s">
        <v>275</v>
      </c>
      <c r="H30" s="401" t="s">
        <v>275</v>
      </c>
      <c r="I30" s="401" t="s">
        <v>275</v>
      </c>
      <c r="J30" s="401" t="s">
        <v>275</v>
      </c>
      <c r="K30" s="401" t="s">
        <v>275</v>
      </c>
      <c r="L30" s="401" t="s">
        <v>275</v>
      </c>
      <c r="M30" s="402" t="s">
        <v>275</v>
      </c>
      <c r="N30" s="402" t="s">
        <v>275</v>
      </c>
      <c r="O30" s="160"/>
      <c r="P30" s="123"/>
    </row>
    <row r="31" spans="1:16" s="100" customFormat="1" ht="16.5" customHeight="1">
      <c r="A31" s="109" t="s">
        <v>191</v>
      </c>
      <c r="B31" s="124"/>
      <c r="C31" s="390" t="s">
        <v>472</v>
      </c>
      <c r="D31" s="401" t="s">
        <v>275</v>
      </c>
      <c r="E31" s="401" t="s">
        <v>275</v>
      </c>
      <c r="F31" s="401" t="s">
        <v>275</v>
      </c>
      <c r="G31" s="401" t="s">
        <v>275</v>
      </c>
      <c r="H31" s="401" t="s">
        <v>275</v>
      </c>
      <c r="I31" s="401" t="s">
        <v>275</v>
      </c>
      <c r="J31" s="401" t="s">
        <v>275</v>
      </c>
      <c r="K31" s="401" t="s">
        <v>275</v>
      </c>
      <c r="L31" s="401" t="s">
        <v>275</v>
      </c>
      <c r="M31" s="402" t="s">
        <v>275</v>
      </c>
      <c r="N31" s="402" t="s">
        <v>275</v>
      </c>
      <c r="O31" s="160"/>
      <c r="P31" s="123"/>
    </row>
    <row r="32" spans="1:16" s="100" customFormat="1" ht="16.5" customHeight="1">
      <c r="A32" s="106"/>
      <c r="B32" s="124"/>
      <c r="C32" s="391"/>
      <c r="D32" s="406"/>
      <c r="E32" s="407"/>
      <c r="F32" s="407"/>
      <c r="G32" s="407"/>
      <c r="H32" s="407"/>
      <c r="I32" s="407"/>
      <c r="J32" s="407"/>
      <c r="K32" s="407"/>
      <c r="L32" s="404"/>
      <c r="M32" s="405"/>
      <c r="N32" s="405"/>
      <c r="O32" s="160"/>
      <c r="P32" s="123"/>
    </row>
    <row r="33" spans="1:16" s="100" customFormat="1" ht="16.5" customHeight="1">
      <c r="A33" s="109" t="s">
        <v>192</v>
      </c>
      <c r="B33" s="124"/>
      <c r="C33" s="392" t="s">
        <v>473</v>
      </c>
      <c r="D33" s="401" t="s">
        <v>275</v>
      </c>
      <c r="E33" s="401" t="s">
        <v>275</v>
      </c>
      <c r="F33" s="401" t="s">
        <v>275</v>
      </c>
      <c r="G33" s="401" t="s">
        <v>275</v>
      </c>
      <c r="H33" s="401" t="s">
        <v>275</v>
      </c>
      <c r="I33" s="401" t="s">
        <v>275</v>
      </c>
      <c r="J33" s="401" t="s">
        <v>275</v>
      </c>
      <c r="K33" s="401" t="s">
        <v>275</v>
      </c>
      <c r="L33" s="401" t="s">
        <v>275</v>
      </c>
      <c r="M33" s="402" t="s">
        <v>275</v>
      </c>
      <c r="N33" s="402" t="s">
        <v>275</v>
      </c>
      <c r="O33" s="161"/>
      <c r="P33" s="123"/>
    </row>
    <row r="34" spans="1:16" s="100" customFormat="1" ht="16.5" customHeight="1">
      <c r="A34" s="109" t="s">
        <v>193</v>
      </c>
      <c r="B34" s="124"/>
      <c r="C34" s="390" t="s">
        <v>474</v>
      </c>
      <c r="D34" s="401" t="s">
        <v>275</v>
      </c>
      <c r="E34" s="401" t="s">
        <v>275</v>
      </c>
      <c r="F34" s="401" t="s">
        <v>275</v>
      </c>
      <c r="G34" s="401" t="s">
        <v>275</v>
      </c>
      <c r="H34" s="401" t="s">
        <v>275</v>
      </c>
      <c r="I34" s="401" t="s">
        <v>275</v>
      </c>
      <c r="J34" s="401" t="s">
        <v>275</v>
      </c>
      <c r="K34" s="401" t="s">
        <v>275</v>
      </c>
      <c r="L34" s="401" t="s">
        <v>275</v>
      </c>
      <c r="M34" s="402" t="s">
        <v>275</v>
      </c>
      <c r="N34" s="402" t="s">
        <v>275</v>
      </c>
      <c r="O34" s="160"/>
      <c r="P34" s="123"/>
    </row>
    <row r="35" spans="1:16" s="100" customFormat="1" ht="16.5" customHeight="1">
      <c r="A35" s="109"/>
      <c r="B35" s="124"/>
      <c r="C35" s="391" t="s">
        <v>475</v>
      </c>
      <c r="D35" s="401" t="s">
        <v>275</v>
      </c>
      <c r="E35" s="401" t="s">
        <v>275</v>
      </c>
      <c r="F35" s="401" t="s">
        <v>275</v>
      </c>
      <c r="G35" s="401" t="s">
        <v>275</v>
      </c>
      <c r="H35" s="401" t="s">
        <v>275</v>
      </c>
      <c r="I35" s="401" t="s">
        <v>275</v>
      </c>
      <c r="J35" s="401" t="s">
        <v>275</v>
      </c>
      <c r="K35" s="401" t="s">
        <v>275</v>
      </c>
      <c r="L35" s="401" t="s">
        <v>275</v>
      </c>
      <c r="M35" s="402" t="s">
        <v>275</v>
      </c>
      <c r="N35" s="402" t="s">
        <v>275</v>
      </c>
      <c r="O35" s="160"/>
      <c r="P35" s="123"/>
    </row>
    <row r="36" spans="1:16" s="100" customFormat="1" ht="16.5" customHeight="1">
      <c r="A36" s="109" t="s">
        <v>194</v>
      </c>
      <c r="B36" s="124"/>
      <c r="C36" s="393" t="s">
        <v>476</v>
      </c>
      <c r="D36" s="401" t="s">
        <v>275</v>
      </c>
      <c r="E36" s="401" t="s">
        <v>275</v>
      </c>
      <c r="F36" s="401" t="s">
        <v>275</v>
      </c>
      <c r="G36" s="401" t="s">
        <v>275</v>
      </c>
      <c r="H36" s="401" t="s">
        <v>275</v>
      </c>
      <c r="I36" s="401" t="s">
        <v>275</v>
      </c>
      <c r="J36" s="401" t="s">
        <v>275</v>
      </c>
      <c r="K36" s="401" t="s">
        <v>275</v>
      </c>
      <c r="L36" s="401" t="s">
        <v>275</v>
      </c>
      <c r="M36" s="402" t="s">
        <v>275</v>
      </c>
      <c r="N36" s="402" t="s">
        <v>275</v>
      </c>
      <c r="O36" s="160"/>
      <c r="P36" s="123"/>
    </row>
    <row r="37" spans="1:16" s="100" customFormat="1" ht="16.5" customHeight="1">
      <c r="A37" s="106"/>
      <c r="B37" s="124"/>
      <c r="C37" s="394"/>
      <c r="D37" s="406"/>
      <c r="E37" s="407"/>
      <c r="F37" s="407"/>
      <c r="G37" s="407"/>
      <c r="H37" s="407"/>
      <c r="I37" s="407"/>
      <c r="J37" s="407"/>
      <c r="K37" s="407"/>
      <c r="L37" s="407"/>
      <c r="M37" s="408"/>
      <c r="N37" s="408"/>
      <c r="O37" s="160"/>
      <c r="P37" s="123"/>
    </row>
    <row r="38" spans="1:16" s="100" customFormat="1" ht="16.5" customHeight="1">
      <c r="A38" s="109" t="s">
        <v>195</v>
      </c>
      <c r="B38" s="124"/>
      <c r="C38" s="390" t="s">
        <v>477</v>
      </c>
      <c r="D38" s="401" t="s">
        <v>275</v>
      </c>
      <c r="E38" s="401" t="s">
        <v>275</v>
      </c>
      <c r="F38" s="401" t="s">
        <v>275</v>
      </c>
      <c r="G38" s="401" t="s">
        <v>275</v>
      </c>
      <c r="H38" s="401" t="s">
        <v>275</v>
      </c>
      <c r="I38" s="401" t="s">
        <v>275</v>
      </c>
      <c r="J38" s="401" t="s">
        <v>275</v>
      </c>
      <c r="K38" s="401" t="s">
        <v>275</v>
      </c>
      <c r="L38" s="401" t="s">
        <v>275</v>
      </c>
      <c r="M38" s="402" t="s">
        <v>275</v>
      </c>
      <c r="N38" s="402" t="s">
        <v>275</v>
      </c>
      <c r="O38" s="160"/>
      <c r="P38" s="123"/>
    </row>
    <row r="39" spans="1:16" s="100" customFormat="1" ht="16.5" customHeight="1">
      <c r="A39" s="109" t="s">
        <v>196</v>
      </c>
      <c r="B39" s="124"/>
      <c r="C39" s="390" t="s">
        <v>478</v>
      </c>
      <c r="D39" s="401" t="s">
        <v>275</v>
      </c>
      <c r="E39" s="401" t="s">
        <v>275</v>
      </c>
      <c r="F39" s="401" t="s">
        <v>275</v>
      </c>
      <c r="G39" s="401" t="s">
        <v>275</v>
      </c>
      <c r="H39" s="401" t="s">
        <v>275</v>
      </c>
      <c r="I39" s="401" t="s">
        <v>275</v>
      </c>
      <c r="J39" s="401" t="s">
        <v>275</v>
      </c>
      <c r="K39" s="401" t="s">
        <v>275</v>
      </c>
      <c r="L39" s="401" t="s">
        <v>275</v>
      </c>
      <c r="M39" s="402" t="s">
        <v>275</v>
      </c>
      <c r="N39" s="402" t="s">
        <v>275</v>
      </c>
      <c r="O39" s="160"/>
      <c r="P39" s="123"/>
    </row>
    <row r="40" spans="1:16" s="100" customFormat="1" ht="16.5" customHeight="1">
      <c r="A40" s="109" t="s">
        <v>197</v>
      </c>
      <c r="B40" s="124"/>
      <c r="C40" s="390" t="s">
        <v>479</v>
      </c>
      <c r="D40" s="401" t="s">
        <v>275</v>
      </c>
      <c r="E40" s="401" t="s">
        <v>275</v>
      </c>
      <c r="F40" s="401" t="s">
        <v>275</v>
      </c>
      <c r="G40" s="401" t="s">
        <v>275</v>
      </c>
      <c r="H40" s="401" t="s">
        <v>275</v>
      </c>
      <c r="I40" s="401" t="s">
        <v>275</v>
      </c>
      <c r="J40" s="401" t="s">
        <v>275</v>
      </c>
      <c r="K40" s="401" t="s">
        <v>275</v>
      </c>
      <c r="L40" s="401" t="s">
        <v>275</v>
      </c>
      <c r="M40" s="402" t="s">
        <v>275</v>
      </c>
      <c r="N40" s="402" t="s">
        <v>275</v>
      </c>
      <c r="O40" s="160"/>
      <c r="P40" s="123"/>
    </row>
    <row r="41" spans="1:16" s="100" customFormat="1" ht="16.5" customHeight="1">
      <c r="A41" s="106"/>
      <c r="B41" s="124"/>
      <c r="C41" s="395"/>
      <c r="D41" s="403"/>
      <c r="E41" s="404"/>
      <c r="F41" s="404"/>
      <c r="G41" s="404"/>
      <c r="H41" s="404"/>
      <c r="I41" s="404"/>
      <c r="J41" s="404"/>
      <c r="K41" s="404"/>
      <c r="L41" s="404"/>
      <c r="M41" s="405"/>
      <c r="N41" s="405"/>
      <c r="O41" s="160"/>
      <c r="P41" s="123"/>
    </row>
    <row r="42" spans="1:16" s="100" customFormat="1" ht="16.5" customHeight="1">
      <c r="A42" s="109" t="s">
        <v>198</v>
      </c>
      <c r="B42" s="124"/>
      <c r="C42" s="396" t="s">
        <v>396</v>
      </c>
      <c r="D42" s="402" t="s">
        <v>275</v>
      </c>
      <c r="E42" s="402" t="s">
        <v>275</v>
      </c>
      <c r="F42" s="402" t="s">
        <v>275</v>
      </c>
      <c r="G42" s="402" t="s">
        <v>275</v>
      </c>
      <c r="H42" s="402" t="s">
        <v>275</v>
      </c>
      <c r="I42" s="402" t="s">
        <v>275</v>
      </c>
      <c r="J42" s="402" t="s">
        <v>275</v>
      </c>
      <c r="K42" s="402" t="s">
        <v>275</v>
      </c>
      <c r="L42" s="402" t="s">
        <v>275</v>
      </c>
      <c r="M42" s="402" t="s">
        <v>275</v>
      </c>
      <c r="N42" s="402" t="s">
        <v>275</v>
      </c>
      <c r="O42" s="160"/>
      <c r="P42" s="123"/>
    </row>
    <row r="43" spans="1:16" s="100" customFormat="1" ht="16.5" customHeight="1">
      <c r="A43" s="109" t="s">
        <v>199</v>
      </c>
      <c r="B43" s="124"/>
      <c r="C43" s="397" t="s">
        <v>480</v>
      </c>
      <c r="D43" s="402" t="s">
        <v>275</v>
      </c>
      <c r="E43" s="402" t="s">
        <v>275</v>
      </c>
      <c r="F43" s="402" t="s">
        <v>275</v>
      </c>
      <c r="G43" s="402" t="s">
        <v>275</v>
      </c>
      <c r="H43" s="402" t="s">
        <v>275</v>
      </c>
      <c r="I43" s="402" t="s">
        <v>275</v>
      </c>
      <c r="J43" s="402" t="s">
        <v>275</v>
      </c>
      <c r="K43" s="402" t="s">
        <v>275</v>
      </c>
      <c r="L43" s="402" t="s">
        <v>275</v>
      </c>
      <c r="M43" s="402" t="s">
        <v>275</v>
      </c>
      <c r="N43" s="402" t="s">
        <v>275</v>
      </c>
      <c r="O43" s="160"/>
      <c r="P43" s="123"/>
    </row>
    <row r="44" spans="1:16" s="100" customFormat="1" ht="16.5" customHeight="1">
      <c r="A44" s="109" t="s">
        <v>200</v>
      </c>
      <c r="B44" s="124"/>
      <c r="C44" s="390" t="s">
        <v>481</v>
      </c>
      <c r="D44" s="402" t="s">
        <v>275</v>
      </c>
      <c r="E44" s="402" t="s">
        <v>275</v>
      </c>
      <c r="F44" s="402" t="s">
        <v>275</v>
      </c>
      <c r="G44" s="402" t="s">
        <v>275</v>
      </c>
      <c r="H44" s="402" t="s">
        <v>275</v>
      </c>
      <c r="I44" s="402" t="s">
        <v>275</v>
      </c>
      <c r="J44" s="402" t="s">
        <v>275</v>
      </c>
      <c r="K44" s="402" t="s">
        <v>275</v>
      </c>
      <c r="L44" s="402" t="s">
        <v>275</v>
      </c>
      <c r="M44" s="402" t="s">
        <v>275</v>
      </c>
      <c r="N44" s="402" t="s">
        <v>275</v>
      </c>
      <c r="O44" s="160"/>
      <c r="P44" s="123"/>
    </row>
    <row r="45" spans="1:16" s="100" customFormat="1" ht="13.5" customHeight="1" thickBot="1">
      <c r="A45" s="106"/>
      <c r="B45" s="124"/>
      <c r="C45" s="310"/>
      <c r="D45" s="409"/>
      <c r="E45" s="410"/>
      <c r="F45" s="410"/>
      <c r="G45" s="410"/>
      <c r="H45" s="410"/>
      <c r="I45" s="410"/>
      <c r="J45" s="410"/>
      <c r="K45" s="410"/>
      <c r="L45" s="410"/>
      <c r="M45" s="411"/>
      <c r="N45" s="411"/>
      <c r="O45" s="164"/>
      <c r="P45" s="123"/>
    </row>
    <row r="46" spans="1:16" s="100" customFormat="1" ht="19.5" customHeight="1" thickBot="1" thickTop="1">
      <c r="A46" s="125" t="s">
        <v>201</v>
      </c>
      <c r="B46" s="124"/>
      <c r="C46" s="313" t="s">
        <v>406</v>
      </c>
      <c r="D46" s="412" t="s">
        <v>275</v>
      </c>
      <c r="E46" s="412" t="s">
        <v>275</v>
      </c>
      <c r="F46" s="412" t="s">
        <v>275</v>
      </c>
      <c r="G46" s="412" t="s">
        <v>275</v>
      </c>
      <c r="H46" s="412" t="s">
        <v>275</v>
      </c>
      <c r="I46" s="412" t="s">
        <v>275</v>
      </c>
      <c r="J46" s="412" t="s">
        <v>275</v>
      </c>
      <c r="K46" s="412" t="s">
        <v>275</v>
      </c>
      <c r="L46" s="412" t="s">
        <v>275</v>
      </c>
      <c r="M46" s="413" t="s">
        <v>275</v>
      </c>
      <c r="N46" s="413" t="s">
        <v>275</v>
      </c>
      <c r="O46" s="163"/>
      <c r="P46" s="123"/>
    </row>
    <row r="47" spans="1:16" ht="9" customHeight="1" thickBot="1" thickTop="1">
      <c r="A47" s="106"/>
      <c r="B47" s="75"/>
      <c r="C47" s="311"/>
      <c r="D47" s="166"/>
      <c r="E47" s="166"/>
      <c r="F47" s="166"/>
      <c r="G47" s="166"/>
      <c r="H47" s="166"/>
      <c r="I47" s="166"/>
      <c r="J47" s="166"/>
      <c r="K47" s="166"/>
      <c r="L47" s="166"/>
      <c r="M47" s="416"/>
      <c r="N47" s="416"/>
      <c r="O47" s="166"/>
      <c r="P47" s="42"/>
    </row>
    <row r="48" spans="1:16" ht="9" customHeight="1" thickBot="1" thickTop="1">
      <c r="A48" s="119"/>
      <c r="B48" s="75"/>
      <c r="C48" s="314"/>
      <c r="D48" s="414"/>
      <c r="E48" s="414"/>
      <c r="F48" s="414"/>
      <c r="G48" s="414"/>
      <c r="H48" s="414"/>
      <c r="I48" s="414"/>
      <c r="J48" s="414"/>
      <c r="K48" s="167"/>
      <c r="L48" s="167"/>
      <c r="M48" s="418"/>
      <c r="N48" s="418"/>
      <c r="O48" s="167"/>
      <c r="P48" s="42"/>
    </row>
    <row r="49" spans="1:16" ht="17.25" thickBot="1" thickTop="1">
      <c r="A49" s="125" t="s">
        <v>202</v>
      </c>
      <c r="B49" s="75"/>
      <c r="C49" s="296" t="s">
        <v>407</v>
      </c>
      <c r="D49" s="149" t="s">
        <v>275</v>
      </c>
      <c r="E49" s="149" t="s">
        <v>275</v>
      </c>
      <c r="F49" s="149" t="s">
        <v>275</v>
      </c>
      <c r="G49" s="149" t="s">
        <v>275</v>
      </c>
      <c r="H49" s="149" t="s">
        <v>275</v>
      </c>
      <c r="I49" s="149" t="s">
        <v>275</v>
      </c>
      <c r="J49" s="149" t="s">
        <v>275</v>
      </c>
      <c r="K49" s="149" t="s">
        <v>275</v>
      </c>
      <c r="L49" s="149" t="s">
        <v>275</v>
      </c>
      <c r="M49" s="337" t="s">
        <v>275</v>
      </c>
      <c r="N49" s="337" t="s">
        <v>275</v>
      </c>
      <c r="O49" s="159"/>
      <c r="P49" s="42"/>
    </row>
    <row r="50" spans="1:16" ht="17.25" thickTop="1">
      <c r="A50" s="109" t="s">
        <v>203</v>
      </c>
      <c r="B50" s="75"/>
      <c r="C50" s="386" t="s">
        <v>489</v>
      </c>
      <c r="D50" s="150" t="s">
        <v>275</v>
      </c>
      <c r="E50" s="150" t="s">
        <v>275</v>
      </c>
      <c r="F50" s="150" t="s">
        <v>275</v>
      </c>
      <c r="G50" s="150" t="s">
        <v>275</v>
      </c>
      <c r="H50" s="150" t="s">
        <v>275</v>
      </c>
      <c r="I50" s="150" t="s">
        <v>275</v>
      </c>
      <c r="J50" s="150" t="s">
        <v>275</v>
      </c>
      <c r="K50" s="150" t="s">
        <v>275</v>
      </c>
      <c r="L50" s="150" t="s">
        <v>275</v>
      </c>
      <c r="M50" s="150" t="s">
        <v>275</v>
      </c>
      <c r="N50" s="150" t="s">
        <v>275</v>
      </c>
      <c r="O50" s="157"/>
      <c r="P50" s="42"/>
    </row>
    <row r="51" spans="1:16" ht="15">
      <c r="A51" s="109" t="s">
        <v>204</v>
      </c>
      <c r="B51" s="75"/>
      <c r="C51" s="420" t="s">
        <v>490</v>
      </c>
      <c r="D51" s="150" t="s">
        <v>275</v>
      </c>
      <c r="E51" s="150" t="s">
        <v>275</v>
      </c>
      <c r="F51" s="150" t="s">
        <v>275</v>
      </c>
      <c r="G51" s="150" t="s">
        <v>275</v>
      </c>
      <c r="H51" s="150" t="s">
        <v>275</v>
      </c>
      <c r="I51" s="150" t="s">
        <v>275</v>
      </c>
      <c r="J51" s="150" t="s">
        <v>275</v>
      </c>
      <c r="K51" s="150" t="s">
        <v>275</v>
      </c>
      <c r="L51" s="150" t="s">
        <v>275</v>
      </c>
      <c r="M51" s="150" t="s">
        <v>275</v>
      </c>
      <c r="N51" s="150" t="s">
        <v>275</v>
      </c>
      <c r="O51" s="168"/>
      <c r="P51" s="42"/>
    </row>
    <row r="52" spans="1:16" ht="9.75" customHeight="1" thickBot="1">
      <c r="A52" s="119"/>
      <c r="B52" s="75"/>
      <c r="C52" s="315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169"/>
      <c r="P52" s="42"/>
    </row>
    <row r="53" spans="1:18" ht="20.25" thickBot="1" thickTop="1">
      <c r="A53" s="119"/>
      <c r="B53" s="75"/>
      <c r="C53" s="398" t="s">
        <v>482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8"/>
      <c r="P53" s="42"/>
      <c r="R53" s="26"/>
    </row>
    <row r="54" spans="1:18" ht="8.25" customHeight="1" thickTop="1">
      <c r="A54" s="119"/>
      <c r="B54" s="75"/>
      <c r="C54" s="312"/>
      <c r="D54" s="129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42"/>
      <c r="R54" s="26"/>
    </row>
    <row r="55" spans="1:18" ht="15.75">
      <c r="A55" s="119"/>
      <c r="B55" s="75"/>
      <c r="C55" s="375" t="s">
        <v>455</v>
      </c>
      <c r="D55"/>
      <c r="E55" s="39"/>
      <c r="F55" s="39"/>
      <c r="G55" s="26"/>
      <c r="H55" s="26" t="s">
        <v>456</v>
      </c>
      <c r="I55" s="26"/>
      <c r="J55" s="26"/>
      <c r="K55" s="26"/>
      <c r="L55" s="26"/>
      <c r="M55" s="26"/>
      <c r="N55" s="26"/>
      <c r="O55" s="39"/>
      <c r="P55" s="42"/>
      <c r="R55" s="26"/>
    </row>
    <row r="56" spans="1:18" ht="15.75">
      <c r="A56" s="119"/>
      <c r="B56" s="75"/>
      <c r="C56" s="64" t="s">
        <v>460</v>
      </c>
      <c r="D56"/>
      <c r="E56" s="39"/>
      <c r="F56" s="39"/>
      <c r="G56"/>
      <c r="H56" s="186" t="s">
        <v>458</v>
      </c>
      <c r="I56" s="26"/>
      <c r="J56" s="26"/>
      <c r="K56" s="26"/>
      <c r="L56" s="26"/>
      <c r="M56" s="26"/>
      <c r="N56" s="26"/>
      <c r="O56" s="39"/>
      <c r="P56" s="42"/>
      <c r="R56" s="26"/>
    </row>
    <row r="57" spans="1:18" ht="15.75">
      <c r="A57" s="119"/>
      <c r="B57" s="75"/>
      <c r="C57" s="64" t="s">
        <v>459</v>
      </c>
      <c r="D57"/>
      <c r="E57" s="39"/>
      <c r="F57" s="39"/>
      <c r="G57"/>
      <c r="H57" s="39"/>
      <c r="I57" s="186"/>
      <c r="J57" s="186"/>
      <c r="K57" s="186"/>
      <c r="L57" s="186"/>
      <c r="M57" s="186"/>
      <c r="N57" s="186"/>
      <c r="O57" s="187"/>
      <c r="P57" s="42"/>
      <c r="R57" s="26"/>
    </row>
    <row r="58" spans="1:18" ht="9.75" customHeight="1" thickBot="1">
      <c r="A58" s="131"/>
      <c r="B58" s="132"/>
      <c r="C58" s="133"/>
      <c r="D58" s="188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54"/>
      <c r="R58" s="26"/>
    </row>
    <row r="59" spans="1:17" ht="16.5" thickTop="1">
      <c r="A59" s="51"/>
      <c r="B59" s="134"/>
      <c r="C59" s="64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26"/>
      <c r="P59" s="26"/>
      <c r="Q59" s="26"/>
    </row>
    <row r="60" spans="4:14" ht="15"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ga05158</cp:lastModifiedBy>
  <cp:lastPrinted>2010-04-16T09:57:59Z</cp:lastPrinted>
  <dcterms:created xsi:type="dcterms:W3CDTF">1997-11-05T15:09:39Z</dcterms:created>
  <dcterms:modified xsi:type="dcterms:W3CDTF">2010-04-16T11:19:41Z</dcterms:modified>
  <cp:category/>
  <cp:version/>
  <cp:contentType/>
  <cp:contentStatus/>
</cp:coreProperties>
</file>