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170" windowHeight="598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4'!$B$1:$J$31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2A'!$C$1:$J$70</definedName>
    <definedName name="_xlnm.Print_Area" localSheetId="3">'Table 2B'!$C$1:$J$47</definedName>
    <definedName name="_xlnm.Print_Area" localSheetId="4">'Table 2C'!$C$1:$J$49</definedName>
    <definedName name="_xlnm.Print_Area" localSheetId="5">'Table 2D'!$A$1:$J$49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  <definedName name="TAB2A" localSheetId="0">'Cover page'!#REF!</definedName>
    <definedName name="TAB2A" localSheetId="1">'Table 1'!#REF!</definedName>
    <definedName name="TAB2A" localSheetId="2">'Table 2A'!$A$1:$K$70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fullCalcOnLoad="1"/>
</workbook>
</file>

<file path=xl/sharedStrings.xml><?xml version="1.0" encoding="utf-8"?>
<sst xmlns="http://schemas.openxmlformats.org/spreadsheetml/2006/main" count="1200" uniqueCount="637">
  <si>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</si>
  <si>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</si>
  <si>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</si>
  <si>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</si>
  <si>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</si>
  <si>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</si>
  <si>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</si>
  <si>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</si>
  <si>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</si>
  <si>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</si>
  <si>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</si>
  <si>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</si>
  <si>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</si>
  <si>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</si>
  <si>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</si>
  <si>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</si>
  <si>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</si>
  <si>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</si>
  <si>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</si>
  <si>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</si>
  <si>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</si>
  <si>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</si>
  <si>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</si>
  <si>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</si>
  <si>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</si>
  <si>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</si>
  <si>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</si>
  <si>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</si>
  <si>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</si>
  <si>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</si>
  <si>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</si>
  <si>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</si>
  <si>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</si>
  <si>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</si>
  <si>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</si>
  <si>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</si>
  <si>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</si>
  <si>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</si>
  <si>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</si>
  <si>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</si>
  <si>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</si>
  <si>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</si>
  <si>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</si>
  <si>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</si>
  <si>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</si>
  <si>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</si>
  <si>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</si>
  <si>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</si>
  <si>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</si>
  <si>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</si>
  <si>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</si>
  <si>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</si>
  <si>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</si>
  <si>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</si>
  <si>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</si>
  <si>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</si>
  <si>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</si>
  <si>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</si>
  <si>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</si>
  <si>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</si>
  <si>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</si>
  <si>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</si>
  <si>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</si>
  <si>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</si>
  <si>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</si>
  <si>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</si>
  <si>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</si>
  <si>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</si>
  <si>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</si>
  <si>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</si>
  <si>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</si>
  <si>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</si>
  <si>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</si>
  <si>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</si>
  <si>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</si>
  <si>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</si>
  <si>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</si>
  <si>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</si>
  <si>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</si>
  <si>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</si>
  <si>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</si>
  <si>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</si>
  <si>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</si>
  <si>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</si>
  <si>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</si>
  <si>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</si>
  <si>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</si>
  <si>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</si>
  <si>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</si>
  <si>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</si>
  <si>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</si>
  <si>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</si>
  <si>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</si>
  <si>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</si>
  <si>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</si>
  <si>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</si>
  <si>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</si>
  <si>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</si>
  <si>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</si>
  <si>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</si>
  <si>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</si>
  <si>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</si>
  <si>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</si>
  <si>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</si>
  <si>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</si>
  <si>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</si>
  <si>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</si>
  <si>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</si>
  <si>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</si>
  <si>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</si>
  <si>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</si>
  <si>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</si>
  <si>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</si>
  <si>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</si>
  <si>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</si>
  <si>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</si>
  <si>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</si>
  <si>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</si>
  <si>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</si>
  <si>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</si>
  <si>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</si>
  <si>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</si>
  <si>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</si>
  <si>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</si>
  <si>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</si>
  <si>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</si>
  <si>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</si>
  <si>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</si>
  <si>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</si>
  <si>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</si>
  <si>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</si>
  <si>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</si>
  <si>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</si>
  <si>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</si>
  <si>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</si>
  <si>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</si>
  <si>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</si>
  <si>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</si>
  <si>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</si>
  <si>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</si>
  <si>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</si>
  <si>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</si>
  <si>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</si>
  <si>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</si>
  <si>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</si>
  <si>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</si>
  <si>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</si>
  <si>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</si>
  <si>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</si>
  <si>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</si>
  <si>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</si>
  <si>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</si>
  <si>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</si>
  <si>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</si>
  <si>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</si>
  <si>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</si>
  <si>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</si>
  <si>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</si>
  <si>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</si>
  <si>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</si>
  <si>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</si>
  <si>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</si>
  <si>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</si>
  <si>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</si>
  <si>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</si>
  <si>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</si>
  <si>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</si>
  <si>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</si>
  <si>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</si>
  <si>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</si>
  <si>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</si>
  <si>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</si>
  <si>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</si>
  <si>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</si>
  <si>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</si>
  <si>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</si>
  <si>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</si>
  <si>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</si>
  <si>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</si>
  <si>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T2.FT.S1312=T2.F4.S1312+T2.F5.S1312+T2.OFT.S1312</t>
  </si>
  <si>
    <t>T2.OA.S1312=T2.OA1.S1312+T2.OA2.S1312+T2.OA3.S1312</t>
  </si>
  <si>
    <t>T3.F4.S13=T3.F4ACQ.S13+T3.F4DIS.S13</t>
  </si>
  <si>
    <t>T3.SD.S13=T3.B9_SD.S13+T3.OSD.S13</t>
  </si>
  <si>
    <t>T1.B9.S13+T3.B9.S13=0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</si>
  <si>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</si>
  <si>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</si>
  <si>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</si>
  <si>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</si>
  <si>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</si>
  <si>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</si>
  <si>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</si>
  <si>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</si>
  <si>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</si>
  <si>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</si>
  <si>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</si>
  <si>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</si>
  <si>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</si>
  <si>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</si>
  <si>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</si>
  <si>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</si>
  <si>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T2.FT.S1314=T2.F4.S1314+T2.F5.S1314+T2.OFT.S1314</t>
  </si>
  <si>
    <t>T2.OA.S1314=T2.OA1.S1314+T2.OA2.S1314+T2.OA3.S1314</t>
  </si>
  <si>
    <t>T2.FT.S1313=T2.F4.S1313+T2.F5.S1313+T2.OFT.S1313</t>
  </si>
  <si>
    <t>T2.OA.S1313=T2.OA1.S1313+T2.OA2.S1313+T2.OA3.S1313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</si>
  <si>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</si>
  <si>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</si>
  <si>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</si>
  <si>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</si>
  <si>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</si>
  <si>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</si>
  <si>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</si>
  <si>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</si>
  <si>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</si>
  <si>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</si>
  <si>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</si>
  <si>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</si>
  <si>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</si>
  <si>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</si>
  <si>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</si>
  <si>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</si>
  <si>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</si>
  <si>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</si>
  <si>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</si>
  <si>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</si>
  <si>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</si>
  <si>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</si>
  <si>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</si>
  <si>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</si>
  <si>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</si>
  <si>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</si>
  <si>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</si>
  <si>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</si>
  <si>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</si>
  <si>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</si>
  <si>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</si>
  <si>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</si>
  <si>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</si>
  <si>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</si>
  <si>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</si>
  <si>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</si>
  <si>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</si>
  <si>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</si>
  <si>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</si>
  <si>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</si>
  <si>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</si>
  <si>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</si>
  <si>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</si>
  <si>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</si>
  <si>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</si>
  <si>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</si>
  <si>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</si>
  <si>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</si>
  <si>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</si>
  <si>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</si>
  <si>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</si>
  <si>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</si>
  <si>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</si>
  <si>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</si>
  <si>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</si>
  <si>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</si>
  <si>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</si>
  <si>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</si>
  <si>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</si>
  <si>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</si>
  <si>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</si>
  <si>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</si>
  <si>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</si>
  <si>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</si>
  <si>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</si>
  <si>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</si>
  <si>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</si>
  <si>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</si>
  <si>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</si>
  <si>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</si>
  <si>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</si>
  <si>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</si>
  <si>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</si>
  <si>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</si>
  <si>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</si>
  <si>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</si>
  <si>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</si>
  <si>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</si>
  <si>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</si>
  <si>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</si>
  <si>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</si>
  <si>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</si>
  <si>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</si>
  <si>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</si>
  <si>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</si>
  <si>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</si>
  <si>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</si>
  <si>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</si>
  <si>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</si>
  <si>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</si>
  <si>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</si>
  <si>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</si>
  <si>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</si>
  <si>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</si>
  <si>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</si>
  <si>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</si>
  <si>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</si>
  <si>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</si>
  <si>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</si>
  <si>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</si>
  <si>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</si>
  <si>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</si>
  <si>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</si>
  <si>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</si>
  <si>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</si>
  <si>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</si>
  <si>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</si>
  <si>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</si>
  <si>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</si>
  <si>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</si>
  <si>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</si>
  <si>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</si>
  <si>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</si>
  <si>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</si>
  <si>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</si>
  <si>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</si>
  <si>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</si>
  <si>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</si>
  <si>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</si>
  <si>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</si>
  <si>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</si>
  <si>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</si>
  <si>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</si>
  <si>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</si>
  <si>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</si>
  <si>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</si>
  <si>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</si>
  <si>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</si>
  <si>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</si>
  <si>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</si>
  <si>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</si>
  <si>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</si>
  <si>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</si>
  <si>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</si>
  <si>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</si>
  <si>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</si>
  <si>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</si>
  <si>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</si>
  <si>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</si>
  <si>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</si>
  <si>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</si>
  <si>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</si>
  <si>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</si>
  <si>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</si>
  <si>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</si>
  <si>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</si>
  <si>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</si>
  <si>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</si>
  <si>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</si>
  <si>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</si>
  <si>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</si>
  <si>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</si>
  <si>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</si>
  <si>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</si>
  <si>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</si>
  <si>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</si>
  <si>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</si>
  <si>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</si>
  <si>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</si>
  <si>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</si>
  <si>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</si>
  <si>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</si>
  <si>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</si>
  <si>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</si>
  <si>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</si>
  <si>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</si>
  <si>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</si>
  <si>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</si>
  <si>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</si>
  <si>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</si>
  <si>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</si>
  <si>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</si>
  <si>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</si>
  <si>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</si>
  <si>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</si>
  <si>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</si>
  <si>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</si>
  <si>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</si>
  <si>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</si>
  <si>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</si>
  <si>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</si>
  <si>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</si>
  <si>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</si>
  <si>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</si>
  <si>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</si>
  <si>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</si>
  <si>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</si>
  <si>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</si>
  <si>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</si>
  <si>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</si>
  <si>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</si>
  <si>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</si>
  <si>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</si>
  <si>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</si>
  <si>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</si>
  <si>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</si>
  <si>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</si>
  <si>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</si>
  <si>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</si>
  <si>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</si>
  <si>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</si>
  <si>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</si>
  <si>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</si>
  <si>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</si>
  <si>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</si>
  <si>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</si>
  <si>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</si>
  <si>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</si>
  <si>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</si>
  <si>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</si>
  <si>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</si>
  <si>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</si>
  <si>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</si>
  <si>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</si>
  <si>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</si>
  <si>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</si>
  <si>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</si>
  <si>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</si>
  <si>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</si>
  <si>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</si>
  <si>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</si>
  <si>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</si>
  <si>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</si>
  <si>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</si>
  <si>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</si>
  <si>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</si>
  <si>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</si>
  <si>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</si>
  <si>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</si>
  <si>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</si>
  <si>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</si>
  <si>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</si>
  <si>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</si>
  <si>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</si>
  <si>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</si>
  <si>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</si>
  <si>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</si>
  <si>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</si>
  <si>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</si>
  <si>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</si>
  <si>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</si>
  <si>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</si>
  <si>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</si>
  <si>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</si>
  <si>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</si>
  <si>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</si>
  <si>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</si>
  <si>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</si>
  <si>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</si>
  <si>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</si>
  <si>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</si>
  <si>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</si>
  <si>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</si>
  <si>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</si>
  <si>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</si>
  <si>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</si>
  <si>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</si>
  <si>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</si>
  <si>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</si>
  <si>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</si>
  <si>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</si>
  <si>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</si>
  <si>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</si>
  <si>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</si>
  <si>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</si>
  <si>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</si>
  <si>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</si>
  <si>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</si>
  <si>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</si>
  <si>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</si>
  <si>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</si>
  <si>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</si>
  <si>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</si>
  <si>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</si>
  <si>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</si>
  <si>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</si>
  <si>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</si>
  <si>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</si>
  <si>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</si>
  <si>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</si>
  <si>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</si>
  <si>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</si>
  <si>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</si>
  <si>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</si>
  <si>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</si>
  <si>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</si>
  <si>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</si>
  <si>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</si>
  <si>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</si>
  <si>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</si>
  <si>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</si>
  <si>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</si>
  <si>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</si>
  <si>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</si>
  <si>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</si>
  <si>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</si>
  <si>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</si>
  <si>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</si>
  <si>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</si>
  <si>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</si>
  <si>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</si>
  <si>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</si>
  <si>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</si>
  <si>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</si>
  <si>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</si>
  <si>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</si>
  <si>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</si>
  <si>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</si>
  <si>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</si>
  <si>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</si>
  <si>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</si>
  <si>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</si>
  <si>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</si>
  <si>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</si>
  <si>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</si>
  <si>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</si>
  <si>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</si>
  <si>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</si>
  <si>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</si>
  <si>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</si>
  <si>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</si>
  <si>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</si>
  <si>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</si>
  <si>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</si>
  <si>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</si>
  <si>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</si>
  <si>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</si>
  <si>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</si>
  <si>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</si>
  <si>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</si>
  <si>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</si>
  <si>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</si>
  <si>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</si>
  <si>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</si>
  <si>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</si>
  <si>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</si>
  <si>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</si>
  <si>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</si>
  <si>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</si>
  <si>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</si>
  <si>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</si>
  <si>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</si>
  <si>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</si>
  <si>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</si>
  <si>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</si>
  <si>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</si>
  <si>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</si>
  <si>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estimated</t>
  </si>
  <si>
    <t>half-finalized</t>
  </si>
  <si>
    <t>final</t>
  </si>
  <si>
    <t>cash</t>
  </si>
  <si>
    <t>accrual</t>
  </si>
  <si>
    <t>mixed</t>
  </si>
  <si>
    <t>other</t>
  </si>
  <si>
    <t xml:space="preserve">For all "vertical and horizontal checks" cells is used "Comma Style" Format. Thus, cell which is equal to "0.00" (zero) is shown as "-". </t>
  </si>
  <si>
    <t>Also 1000 separator is used.</t>
  </si>
  <si>
    <t>Apr.2014</t>
  </si>
  <si>
    <t>T3.B9.S1312+T3.FA.S1312+T3.ADJ.S1312+T3.SD.S1312=T3.CHDEBT.S1312</t>
  </si>
  <si>
    <t>T3.B9.S1311+T3.FA.S1311+T3.ADJ.S1311+T3.SD.S1311=T3.CHDEBT.S1311</t>
  </si>
  <si>
    <t>T3.FA.S1311=T3.F2.S1311+T3.F3.S1311+T3.F4.S1311+T3.F5.S1311+T3.OFA.S1311</t>
  </si>
  <si>
    <t>T3.FA.S1312=T3.F2.S1312+T3.F3.S1312+T3.F4.S1312+T3.F5.S1312+T3.OFA.S1312</t>
  </si>
  <si>
    <t>T3.B9.S13+T3.FA.S13+T3.ADJ.S13+T3.SD.S13=T3.CHDEBT.S13</t>
  </si>
  <si>
    <t>T3.FA.S13=T3.F2.S13+T3.F3.S13+T3.F4.S13+T3.F5.S13+T3.OFA.S13</t>
  </si>
  <si>
    <t>T1.DEBT.S13=T3.CTDEBT.S1311+T3.CTDEBT.S1312+T3.CTDEBT.S1313+T3.CTDEBT.S1314</t>
  </si>
  <si>
    <t>T3.CHDEBT.S13=T1.DEBT.S13(t)-T1.DEBT.S13(t-1)</t>
  </si>
  <si>
    <t>T3.CHDEBT.S1311=T3.DEBT.S1311(t)-T3.DEBT.S1311(t-1)</t>
  </si>
  <si>
    <t>T3.CHDEBT.S1312=T3.DEBT.S1312(t)-T3.DEBT.S1312(t-1)</t>
  </si>
  <si>
    <t>T3.CHDEBT.S1313=T3.DEBT.S1313(t)-T3.DEBT.S1313(t-1)</t>
  </si>
  <si>
    <t>T3.CHDEBT.S1314=T3.DEBT.S1314(t)-T3.DEBT.S1314(t-1)</t>
  </si>
  <si>
    <t>T3.B9.S1313+T3.FA.S1313+T3.ADJ.S1313+T3.SD.S1313=T3.CHDEBT.S1313</t>
  </si>
  <si>
    <t>T3.FA.S1313=T3.F2.S1313+T3.F3.S1313+T3.F4.S1313+T3.F5.S1313+T3.OFA.S1313</t>
  </si>
  <si>
    <t>T3.B9.S1314+T3.FA.S1314+T3.ADJ.S1314+T3.SD.S1314=T3.CHDEBT.S1314</t>
  </si>
  <si>
    <t>T3.FA.S1314=T3.F2.S1314+T3.F3.S1314+T3.F4.S1314+T3.F5.S1314+T3.OFA.S1314</t>
  </si>
  <si>
    <t>T1.B9.S1314=T2.B9.S1314</t>
  </si>
  <si>
    <t>T2.WB.S1314+T2.FT.S1314+T2.ONFT.S1314+T2.D41DIF.S1314+T2.F7ASS.S1314+T2.F7LIA.S1314+T2.WBN.S1314+T2.B9_OB.S1314+T2.OA.S1314=T2.B9.S1314</t>
  </si>
  <si>
    <t>T1.B9.S1313=T2.B9.S1313</t>
  </si>
  <si>
    <t>T2.WB.S1313+T2.FT.S1313+T2.ONFT.S1313+T2.D41DIF.S1313+T2.F7ASS.S1313+T2.F7LIA.S1313+
+T2.WBN.S1313+T2.B9_OB.S1313+T2.OA.S1313=T2.B9.S1313</t>
  </si>
  <si>
    <t>T2.WB.S1312+T2.FT.S1312+T2.ONFT.S1312+T2.D41DIF.S1312+T2.F7ASS.S1312+T2.F7LIA.S1312+
+T2.WBN.S1312+T2.B9_OB.S1312+T2.OA.S1312=T2.B9.S1312</t>
  </si>
  <si>
    <t>T1.B9.S1312=T2.B9.S1312</t>
  </si>
  <si>
    <t>T2.WB.S1311+T2.FT.S1311+T2.ONFT.S1311+T2.D41DIF.S1311+T2.F7ASS.S1311+T2.F7LIA.S1311+
+T2.WBN.S1311+T2.B9_OB.S1311+T2.OA.S1311=T2.B9.S1311</t>
  </si>
  <si>
    <t>T1.B9.S1311=T2.B9.S1311</t>
  </si>
  <si>
    <t>T1.DEBT.S13=T1.AF2.S13+T1.AF33.S13+T1.AF4.S13</t>
  </si>
  <si>
    <t>M</t>
  </si>
  <si>
    <t>Member state: Hungary</t>
  </si>
  <si>
    <t>Date: 31/03/2014</t>
  </si>
  <si>
    <t>L</t>
  </si>
  <si>
    <t>2011: Purchase of equities of MOL 498,3 HUF Bn, capital injection into MFB: 54 HUF Bn, 2013:  71 HUF bn capital injection into MVM Zrt.</t>
  </si>
  <si>
    <t>2013: Sale of equities in Magyar Posta 19 Bn HUF</t>
  </si>
  <si>
    <t xml:space="preserve">Timing issue of inter-government transactions </t>
  </si>
  <si>
    <t xml:space="preserve"> Savings Cooperatives Integration Unit classified into CG from 2013</t>
  </si>
  <si>
    <t xml:space="preserve">   Relates to P.11, P.131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</si>
  <si>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</si>
  <si>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</si>
  <si>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</si>
  <si>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</si>
  <si>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</si>
  <si>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</si>
  <si>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</si>
  <si>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</si>
  <si>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</si>
  <si>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</si>
  <si>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</si>
  <si>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</si>
  <si>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D.75)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</si>
  <si>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</si>
  <si>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</si>
  <si>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</si>
  <si>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Social Security funds</t>
  </si>
  <si>
    <t xml:space="preserve">   Gripen reclassification from operative lease to financial lease</t>
  </si>
  <si>
    <t xml:space="preserve">   VAT reinbursement adjustment due to European Court decision</t>
  </si>
  <si>
    <t xml:space="preserve">   Reduction of EU transfer revenue related to court decision of VAT</t>
  </si>
  <si>
    <t xml:space="preserve">   Transactions related to a call on a government guarantee (BTA)</t>
  </si>
  <si>
    <t xml:space="preserve">   Owners' loan provided to MALÉV Plc. and neutralization of expenditure of 2010 </t>
  </si>
  <si>
    <t xml:space="preserve">   Subsidy to MÁV Zrt financed by issuance of guaranteed securities </t>
  </si>
  <si>
    <t xml:space="preserve">   Imputed transfer to households related to early repayment of mortgage loans</t>
  </si>
  <si>
    <t xml:space="preserve">   Imputed taxes connected with early repayments of mortgage loans</t>
  </si>
  <si>
    <t xml:space="preserve">   Imputed mobile phone concession fee</t>
  </si>
  <si>
    <t xml:space="preserve">   Debt assumption from local governments</t>
  </si>
  <si>
    <t xml:space="preserve">   Financial corrections related to EU transfers</t>
  </si>
  <si>
    <t xml:space="preserve">  Change from public cost (PC) method to total cost (TC) method related to EU transfers</t>
  </si>
  <si>
    <t xml:space="preserve">   Memorandum item: advance payment by CG to financial institutions (relates to dwelling subsidies) </t>
  </si>
  <si>
    <t xml:space="preserve">   Memorandum item: holding gains on EU transfers</t>
  </si>
  <si>
    <t xml:space="preserve">   Relates to P.11 and P.131</t>
  </si>
  <si>
    <t xml:space="preserve">   Relates to taxes</t>
  </si>
  <si>
    <t xml:space="preserve">   Relates to D.611</t>
  </si>
  <si>
    <t xml:space="preserve">   Relates to D.63</t>
  </si>
  <si>
    <t xml:space="preserve">   Relates to other items (P.2, D.1, P.51)</t>
  </si>
  <si>
    <t xml:space="preserve">   Elimination of technical revenue (residual of 2007)</t>
  </si>
  <si>
    <t xml:space="preserve">   Relates to D.62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</si>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</sst>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.00;\-#,##0.00;_-* &quot;-&quot;??_-;_-@_-"/>
  </numFmts>
  <fonts count="9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thin"/>
      <top/>
      <bottom style="thin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8"/>
      </right>
      <top style="double">
        <color indexed="8"/>
      </top>
      <bottom style="thin">
        <color indexed="2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18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4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29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9" fillId="0" borderId="2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left"/>
      <protection/>
    </xf>
    <xf numFmtId="0" fontId="17" fillId="0" borderId="35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2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6" fillId="0" borderId="36" xfId="0" applyFont="1" applyFill="1" applyBorder="1" applyAlignment="1" applyProtection="1">
      <alignment horizontal="centerContinuous" vertic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Continuous"/>
      <protection locked="0"/>
    </xf>
    <xf numFmtId="0" fontId="9" fillId="0" borderId="3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36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 horizontal="centerContinuous"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/>
    </xf>
    <xf numFmtId="0" fontId="2" fillId="0" borderId="3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14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 quotePrefix="1">
      <alignment horizontal="center"/>
      <protection locked="0"/>
    </xf>
    <xf numFmtId="0" fontId="14" fillId="0" borderId="19" xfId="0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left"/>
      <protection/>
    </xf>
    <xf numFmtId="0" fontId="14" fillId="0" borderId="28" xfId="0" applyFont="1" applyFill="1" applyBorder="1" applyAlignment="1" applyProtection="1">
      <alignment horizontal="left"/>
      <protection/>
    </xf>
    <xf numFmtId="0" fontId="17" fillId="0" borderId="39" xfId="0" applyFont="1" applyFill="1" applyBorder="1" applyAlignment="1" applyProtection="1">
      <alignment horizontal="left" vertical="center"/>
      <protection/>
    </xf>
    <xf numFmtId="0" fontId="24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7" fillId="0" borderId="4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9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0" fillId="0" borderId="2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6" fillId="0" borderId="41" xfId="0" applyFont="1" applyFill="1" applyBorder="1" applyAlignment="1" applyProtection="1">
      <alignment/>
      <protection/>
    </xf>
    <xf numFmtId="0" fontId="46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6" fillId="0" borderId="44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7" fillId="0" borderId="44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 wrapText="1"/>
      <protection/>
    </xf>
    <xf numFmtId="0" fontId="7" fillId="0" borderId="44" xfId="0" applyFont="1" applyFill="1" applyBorder="1" applyAlignment="1" applyProtection="1">
      <alignment/>
      <protection/>
    </xf>
    <xf numFmtId="0" fontId="7" fillId="0" borderId="46" xfId="0" applyFont="1" applyFill="1" applyBorder="1" applyAlignment="1" applyProtection="1">
      <alignment/>
      <protection/>
    </xf>
    <xf numFmtId="0" fontId="48" fillId="0" borderId="47" xfId="0" applyFont="1" applyBorder="1" applyAlignment="1" applyProtection="1">
      <alignment wrapText="1"/>
      <protection/>
    </xf>
    <xf numFmtId="0" fontId="7" fillId="0" borderId="47" xfId="0" applyFont="1" applyFill="1" applyBorder="1" applyAlignment="1" applyProtection="1">
      <alignment/>
      <protection/>
    </xf>
    <xf numFmtId="0" fontId="46" fillId="0" borderId="48" xfId="0" applyFont="1" applyFill="1" applyBorder="1" applyAlignment="1" applyProtection="1">
      <alignment/>
      <protection/>
    </xf>
    <xf numFmtId="0" fontId="46" fillId="0" borderId="49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49" fillId="0" borderId="44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48" fillId="0" borderId="47" xfId="0" applyFont="1" applyBorder="1" applyAlignment="1" applyProtection="1">
      <alignment horizontal="left" wrapText="1"/>
      <protection/>
    </xf>
    <xf numFmtId="0" fontId="46" fillId="0" borderId="41" xfId="0" applyFont="1" applyFill="1" applyBorder="1" applyAlignment="1" applyProtection="1">
      <alignment vertical="top"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left"/>
      <protection/>
    </xf>
    <xf numFmtId="0" fontId="0" fillId="0" borderId="46" xfId="0" applyFill="1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0" fillId="0" borderId="21" xfId="0" applyFont="1" applyFill="1" applyBorder="1" applyAlignment="1" applyProtection="1" quotePrefix="1">
      <alignment horizontal="center"/>
      <protection/>
    </xf>
    <xf numFmtId="0" fontId="40" fillId="0" borderId="14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center"/>
      <protection locked="0"/>
    </xf>
    <xf numFmtId="0" fontId="7" fillId="0" borderId="50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16" fillId="0" borderId="52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4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45" xfId="0" applyFont="1" applyFill="1" applyBorder="1" applyAlignment="1" applyProtection="1">
      <alignment/>
      <protection/>
    </xf>
    <xf numFmtId="0" fontId="7" fillId="0" borderId="54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5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4" fillId="0" borderId="5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Continuous"/>
      <protection locked="0"/>
    </xf>
    <xf numFmtId="0" fontId="40" fillId="0" borderId="21" xfId="0" applyFont="1" applyFill="1" applyBorder="1" applyAlignment="1" applyProtection="1" quotePrefix="1">
      <alignment horizontal="center"/>
      <protection locked="0"/>
    </xf>
    <xf numFmtId="0" fontId="40" fillId="0" borderId="14" xfId="0" applyFont="1" applyFill="1" applyBorder="1" applyAlignment="1" applyProtection="1" quotePrefix="1">
      <alignment horizontal="center"/>
      <protection locked="0"/>
    </xf>
    <xf numFmtId="0" fontId="39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5" fillId="0" borderId="52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58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3" fillId="0" borderId="21" xfId="0" applyFont="1" applyFill="1" applyBorder="1" applyAlignment="1" applyProtection="1" quotePrefix="1">
      <alignment horizontal="center"/>
      <protection locked="0"/>
    </xf>
    <xf numFmtId="0" fontId="43" fillId="0" borderId="14" xfId="0" applyFont="1" applyFill="1" applyBorder="1" applyAlignment="1" applyProtection="1" quotePrefix="1">
      <alignment horizont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0" fontId="29" fillId="0" borderId="52" xfId="0" applyFont="1" applyFill="1" applyBorder="1" applyAlignment="1" applyProtection="1">
      <alignment/>
      <protection locked="0"/>
    </xf>
    <xf numFmtId="0" fontId="24" fillId="0" borderId="33" xfId="0" applyFont="1" applyFill="1" applyBorder="1" applyAlignment="1" applyProtection="1">
      <alignment/>
      <protection locked="0"/>
    </xf>
    <xf numFmtId="0" fontId="17" fillId="0" borderId="39" xfId="0" applyFont="1" applyFill="1" applyBorder="1" applyAlignment="1" applyProtection="1">
      <alignment horizontal="centerContinuous" vertical="center"/>
      <protection locked="0"/>
    </xf>
    <xf numFmtId="0" fontId="17" fillId="0" borderId="60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14" fillId="0" borderId="18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1" fillId="0" borderId="0" xfId="0" applyFont="1" applyAlignment="1">
      <alignment horizontal="center"/>
    </xf>
    <xf numFmtId="0" fontId="14" fillId="0" borderId="29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/>
    </xf>
    <xf numFmtId="0" fontId="14" fillId="0" borderId="61" xfId="0" applyFont="1" applyFill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31" xfId="0" applyFont="1" applyFill="1" applyBorder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3" fontId="7" fillId="33" borderId="62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33" borderId="63" xfId="40" applyNumberFormat="1" applyFont="1" applyFill="1" applyBorder="1" applyAlignment="1" applyProtection="1">
      <alignment horizontal="right"/>
      <protection locked="0"/>
    </xf>
    <xf numFmtId="3" fontId="0" fillId="33" borderId="64" xfId="40" applyNumberFormat="1" applyFont="1" applyFill="1" applyBorder="1" applyAlignment="1" applyProtection="1">
      <alignment horizontal="right"/>
      <protection locked="0"/>
    </xf>
    <xf numFmtId="3" fontId="0" fillId="33" borderId="65" xfId="40" applyNumberFormat="1" applyFont="1" applyFill="1" applyBorder="1" applyAlignment="1" applyProtection="1">
      <alignment horizontal="right"/>
      <protection locked="0"/>
    </xf>
    <xf numFmtId="3" fontId="0" fillId="33" borderId="50" xfId="40" applyNumberFormat="1" applyFont="1" applyFill="1" applyBorder="1" applyAlignment="1" applyProtection="1">
      <alignment horizontal="right"/>
      <protection locked="0"/>
    </xf>
    <xf numFmtId="3" fontId="0" fillId="33" borderId="66" xfId="40" applyNumberFormat="1" applyFont="1" applyFill="1" applyBorder="1" applyAlignment="1" applyProtection="1">
      <alignment horizontal="right"/>
      <protection locked="0"/>
    </xf>
    <xf numFmtId="3" fontId="0" fillId="33" borderId="67" xfId="40" applyNumberFormat="1" applyFont="1" applyFill="1" applyBorder="1" applyAlignment="1" applyProtection="1">
      <alignment horizontal="right"/>
      <protection locked="0"/>
    </xf>
    <xf numFmtId="3" fontId="0" fillId="33" borderId="67" xfId="40" applyNumberFormat="1" applyFont="1" applyFill="1" applyBorder="1" applyAlignment="1" applyProtection="1" quotePrefix="1">
      <alignment horizontal="right"/>
      <protection locked="0"/>
    </xf>
    <xf numFmtId="3" fontId="0" fillId="33" borderId="38" xfId="40" applyNumberFormat="1" applyFont="1" applyFill="1" applyBorder="1" applyAlignment="1" applyProtection="1" quotePrefix="1">
      <alignment horizontal="right"/>
      <protection locked="0"/>
    </xf>
    <xf numFmtId="3" fontId="9" fillId="33" borderId="67" xfId="40" applyNumberFormat="1" applyFont="1" applyFill="1" applyBorder="1" applyAlignment="1" applyProtection="1">
      <alignment horizontal="right"/>
      <protection locked="0"/>
    </xf>
    <xf numFmtId="3" fontId="9" fillId="33" borderId="38" xfId="40" applyNumberFormat="1" applyFont="1" applyFill="1" applyBorder="1" applyAlignment="1" applyProtection="1">
      <alignment horizontal="right"/>
      <protection locked="0"/>
    </xf>
    <xf numFmtId="3" fontId="2" fillId="0" borderId="0" xfId="40" applyNumberFormat="1" applyFont="1" applyFill="1" applyBorder="1" applyAlignment="1" applyProtection="1">
      <alignment horizontal="right"/>
      <protection locked="0"/>
    </xf>
    <xf numFmtId="3" fontId="24" fillId="33" borderId="67" xfId="40" applyNumberFormat="1" applyFont="1" applyFill="1" applyBorder="1" applyAlignment="1" applyProtection="1">
      <alignment horizontal="right"/>
      <protection locked="0"/>
    </xf>
    <xf numFmtId="3" fontId="24" fillId="33" borderId="38" xfId="40" applyNumberFormat="1" applyFont="1" applyFill="1" applyBorder="1" applyAlignment="1" applyProtection="1">
      <alignment horizontal="right"/>
      <protection locked="0"/>
    </xf>
    <xf numFmtId="3" fontId="9" fillId="0" borderId="33" xfId="40" applyNumberFormat="1" applyFont="1" applyFill="1" applyBorder="1" applyAlignment="1" applyProtection="1">
      <alignment horizontal="right"/>
      <protection locked="0"/>
    </xf>
    <xf numFmtId="3" fontId="4" fillId="0" borderId="34" xfId="40" applyNumberFormat="1" applyFont="1" applyFill="1" applyBorder="1" applyAlignment="1" applyProtection="1">
      <alignment horizontal="right"/>
      <protection locked="0"/>
    </xf>
    <xf numFmtId="3" fontId="9" fillId="0" borderId="34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Alignment="1" applyProtection="1">
      <alignment horizontal="right"/>
      <protection locked="0"/>
    </xf>
    <xf numFmtId="3" fontId="0" fillId="0" borderId="23" xfId="40" applyNumberFormat="1" applyFont="1" applyFill="1" applyBorder="1" applyAlignment="1" applyProtection="1">
      <alignment horizontal="right"/>
      <protection locked="0"/>
    </xf>
    <xf numFmtId="3" fontId="2" fillId="34" borderId="68" xfId="40" applyNumberFormat="1" applyFont="1" applyFill="1" applyBorder="1" applyAlignment="1" applyProtection="1">
      <alignment horizontal="right"/>
      <protection locked="0"/>
    </xf>
    <xf numFmtId="3" fontId="0" fillId="0" borderId="25" xfId="40" applyNumberFormat="1" applyFont="1" applyFill="1" applyBorder="1" applyAlignment="1" applyProtection="1">
      <alignment horizontal="right"/>
      <protection locked="0"/>
    </xf>
    <xf numFmtId="3" fontId="0" fillId="0" borderId="10" xfId="40" applyNumberFormat="1" applyFont="1" applyFill="1" applyBorder="1" applyAlignment="1" applyProtection="1">
      <alignment horizontal="right"/>
      <protection locked="0"/>
    </xf>
    <xf numFmtId="3" fontId="0" fillId="33" borderId="63" xfId="40" applyNumberFormat="1" applyFont="1" applyFill="1" applyBorder="1" applyAlignment="1" applyProtection="1">
      <alignment/>
      <protection locked="0"/>
    </xf>
    <xf numFmtId="3" fontId="0" fillId="33" borderId="64" xfId="40" applyNumberFormat="1" applyFont="1" applyFill="1" applyBorder="1" applyAlignment="1" applyProtection="1">
      <alignment/>
      <protection locked="0"/>
    </xf>
    <xf numFmtId="3" fontId="0" fillId="33" borderId="65" xfId="4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3" borderId="56" xfId="4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33" borderId="66" xfId="40" applyNumberFormat="1" applyFont="1" applyFill="1" applyBorder="1" applyAlignment="1" applyProtection="1">
      <alignment/>
      <protection locked="0"/>
    </xf>
    <xf numFmtId="3" fontId="0" fillId="33" borderId="50" xfId="4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/>
      <protection locked="0"/>
    </xf>
    <xf numFmtId="3" fontId="16" fillId="33" borderId="66" xfId="4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165" fontId="7" fillId="0" borderId="0" xfId="40" applyNumberFormat="1" applyFont="1" applyFill="1" applyBorder="1" applyAlignment="1" applyProtection="1">
      <alignment horizontal="right"/>
      <protection/>
    </xf>
    <xf numFmtId="165" fontId="7" fillId="0" borderId="47" xfId="40" applyNumberFormat="1" applyFont="1" applyFill="1" applyBorder="1" applyAlignment="1" applyProtection="1">
      <alignment horizontal="right"/>
      <protection/>
    </xf>
    <xf numFmtId="165" fontId="7" fillId="0" borderId="0" xfId="40" applyNumberFormat="1" applyFont="1" applyFill="1" applyBorder="1" applyAlignment="1" applyProtection="1" quotePrefix="1">
      <alignment horizontal="right"/>
      <protection/>
    </xf>
    <xf numFmtId="165" fontId="13" fillId="0" borderId="0" xfId="40" applyNumberFormat="1" applyFont="1" applyFill="1" applyBorder="1" applyAlignment="1" applyProtection="1" quotePrefix="1">
      <alignment horizontal="right"/>
      <protection/>
    </xf>
    <xf numFmtId="165" fontId="13" fillId="0" borderId="0" xfId="40" applyNumberFormat="1" applyFont="1" applyFill="1" applyBorder="1" applyAlignment="1" applyProtection="1">
      <alignment horizontal="right"/>
      <protection/>
    </xf>
    <xf numFmtId="165" fontId="13" fillId="0" borderId="47" xfId="40" applyNumberFormat="1" applyFont="1" applyFill="1" applyBorder="1" applyAlignment="1" applyProtection="1">
      <alignment horizontal="right"/>
      <protection/>
    </xf>
    <xf numFmtId="165" fontId="7" fillId="0" borderId="47" xfId="40" applyNumberFormat="1" applyFont="1" applyFill="1" applyBorder="1" applyAlignment="1" applyProtection="1" quotePrefix="1">
      <alignment horizontal="right"/>
      <protection/>
    </xf>
    <xf numFmtId="3" fontId="29" fillId="35" borderId="78" xfId="40" applyNumberFormat="1" applyFont="1" applyFill="1" applyBorder="1" applyAlignment="1" applyProtection="1">
      <alignment horizontal="right"/>
      <protection/>
    </xf>
    <xf numFmtId="0" fontId="29" fillId="0" borderId="79" xfId="0" applyFont="1" applyFill="1" applyBorder="1" applyAlignment="1" applyProtection="1">
      <alignment horizontal="centerContinuous"/>
      <protection locked="0"/>
    </xf>
    <xf numFmtId="0" fontId="29" fillId="0" borderId="80" xfId="0" applyFont="1" applyFill="1" applyBorder="1" applyAlignment="1" applyProtection="1">
      <alignment horizontal="left"/>
      <protection/>
    </xf>
    <xf numFmtId="3" fontId="29" fillId="33" borderId="78" xfId="40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alignment horizontal="left"/>
      <protection/>
    </xf>
    <xf numFmtId="3" fontId="53" fillId="36" borderId="81" xfId="40" applyNumberFormat="1" applyFont="1" applyFill="1" applyBorder="1" applyAlignment="1" applyProtection="1">
      <alignment horizontal="right"/>
      <protection locked="0"/>
    </xf>
    <xf numFmtId="3" fontId="53" fillId="36" borderId="82" xfId="40" applyNumberFormat="1" applyFont="1" applyFill="1" applyBorder="1" applyAlignment="1" applyProtection="1">
      <alignment horizontal="right"/>
      <protection locked="0"/>
    </xf>
    <xf numFmtId="3" fontId="53" fillId="36" borderId="83" xfId="40" applyNumberFormat="1" applyFont="1" applyFill="1" applyBorder="1" applyAlignment="1" applyProtection="1">
      <alignment horizontal="right"/>
      <protection locked="0"/>
    </xf>
    <xf numFmtId="3" fontId="53" fillId="36" borderId="84" xfId="40" applyNumberFormat="1" applyFont="1" applyFill="1" applyBorder="1" applyAlignment="1" applyProtection="1">
      <alignment horizontal="right"/>
      <protection locked="0"/>
    </xf>
    <xf numFmtId="3" fontId="53" fillId="36" borderId="85" xfId="40" applyNumberFormat="1" applyFont="1" applyFill="1" applyBorder="1" applyAlignment="1" applyProtection="1">
      <alignment horizontal="right"/>
      <protection locked="0"/>
    </xf>
    <xf numFmtId="3" fontId="53" fillId="36" borderId="86" xfId="40" applyNumberFormat="1" applyFont="1" applyFill="1" applyBorder="1" applyAlignment="1" applyProtection="1">
      <alignment horizontal="right"/>
      <protection locked="0"/>
    </xf>
    <xf numFmtId="0" fontId="29" fillId="0" borderId="87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3" fontId="54" fillId="36" borderId="81" xfId="40" applyNumberFormat="1" applyFont="1" applyFill="1" applyBorder="1" applyAlignment="1" applyProtection="1">
      <alignment horizontal="right"/>
      <protection locked="0"/>
    </xf>
    <xf numFmtId="3" fontId="54" fillId="36" borderId="82" xfId="40" applyNumberFormat="1" applyFont="1" applyFill="1" applyBorder="1" applyAlignment="1" applyProtection="1">
      <alignment horizontal="right"/>
      <protection locked="0"/>
    </xf>
    <xf numFmtId="3" fontId="54" fillId="36" borderId="83" xfId="40" applyNumberFormat="1" applyFont="1" applyFill="1" applyBorder="1" applyAlignment="1" applyProtection="1">
      <alignment horizontal="right"/>
      <protection locked="0"/>
    </xf>
    <xf numFmtId="3" fontId="54" fillId="36" borderId="84" xfId="40" applyNumberFormat="1" applyFont="1" applyFill="1" applyBorder="1" applyAlignment="1" applyProtection="1">
      <alignment horizontal="right"/>
      <protection locked="0"/>
    </xf>
    <xf numFmtId="3" fontId="54" fillId="36" borderId="85" xfId="40" applyNumberFormat="1" applyFont="1" applyFill="1" applyBorder="1" applyAlignment="1" applyProtection="1">
      <alignment horizontal="right"/>
      <protection locked="0"/>
    </xf>
    <xf numFmtId="3" fontId="54" fillId="36" borderId="86" xfId="40" applyNumberFormat="1" applyFont="1" applyFill="1" applyBorder="1" applyAlignment="1" applyProtection="1">
      <alignment horizontal="right"/>
      <protection locked="0"/>
    </xf>
    <xf numFmtId="3" fontId="54" fillId="36" borderId="88" xfId="40" applyNumberFormat="1" applyFont="1" applyFill="1" applyBorder="1" applyAlignment="1" applyProtection="1">
      <alignment horizontal="right"/>
      <protection locked="0"/>
    </xf>
    <xf numFmtId="3" fontId="54" fillId="36" borderId="89" xfId="40" applyNumberFormat="1" applyFont="1" applyFill="1" applyBorder="1" applyAlignment="1" applyProtection="1">
      <alignment horizontal="right"/>
      <protection locked="0"/>
    </xf>
    <xf numFmtId="3" fontId="54" fillId="36" borderId="90" xfId="40" applyNumberFormat="1" applyFont="1" applyFill="1" applyBorder="1" applyAlignment="1" applyProtection="1">
      <alignment horizontal="right"/>
      <protection locked="0"/>
    </xf>
    <xf numFmtId="3" fontId="29" fillId="0" borderId="80" xfId="40" applyNumberFormat="1" applyFont="1" applyFill="1" applyBorder="1" applyAlignment="1" applyProtection="1">
      <alignment horizontal="right"/>
      <protection locked="0"/>
    </xf>
    <xf numFmtId="3" fontId="29" fillId="0" borderId="91" xfId="40" applyNumberFormat="1" applyFont="1" applyFill="1" applyBorder="1" applyAlignment="1" applyProtection="1">
      <alignment horizontal="right"/>
      <protection locked="0"/>
    </xf>
    <xf numFmtId="3" fontId="29" fillId="0" borderId="92" xfId="40" applyNumberFormat="1" applyFont="1" applyFill="1" applyBorder="1" applyAlignment="1" applyProtection="1">
      <alignment horizontal="right"/>
      <protection locked="0"/>
    </xf>
    <xf numFmtId="3" fontId="29" fillId="0" borderId="93" xfId="40" applyNumberFormat="1" applyFont="1" applyFill="1" applyBorder="1" applyAlignment="1" applyProtection="1">
      <alignment horizontal="right"/>
      <protection locked="0"/>
    </xf>
    <xf numFmtId="3" fontId="29" fillId="0" borderId="0" xfId="40" applyNumberFormat="1" applyFont="1" applyFill="1" applyBorder="1" applyAlignment="1" applyProtection="1">
      <alignment horizontal="right"/>
      <protection locked="0"/>
    </xf>
    <xf numFmtId="3" fontId="29" fillId="0" borderId="94" xfId="40" applyNumberFormat="1" applyFont="1" applyFill="1" applyBorder="1" applyAlignment="1" applyProtection="1">
      <alignment horizontal="right"/>
      <protection locked="0"/>
    </xf>
    <xf numFmtId="0" fontId="29" fillId="0" borderId="95" xfId="0" applyFont="1" applyFill="1" applyBorder="1" applyAlignment="1" applyProtection="1">
      <alignment horizontal="left"/>
      <protection/>
    </xf>
    <xf numFmtId="3" fontId="29" fillId="0" borderId="96" xfId="40" applyNumberFormat="1" applyFont="1" applyFill="1" applyBorder="1" applyAlignment="1" applyProtection="1">
      <alignment horizontal="right"/>
      <protection locked="0"/>
    </xf>
    <xf numFmtId="3" fontId="29" fillId="0" borderId="18" xfId="40" applyNumberFormat="1" applyFont="1" applyFill="1" applyBorder="1" applyAlignment="1" applyProtection="1">
      <alignment horizontal="right"/>
      <protection locked="0"/>
    </xf>
    <xf numFmtId="3" fontId="29" fillId="0" borderId="97" xfId="40" applyNumberFormat="1" applyFont="1" applyFill="1" applyBorder="1" applyAlignment="1" applyProtection="1">
      <alignment horizontal="right"/>
      <protection locked="0"/>
    </xf>
    <xf numFmtId="0" fontId="29" fillId="0" borderId="59" xfId="0" applyFont="1" applyFill="1" applyBorder="1" applyAlignment="1" applyProtection="1">
      <alignment/>
      <protection locked="0"/>
    </xf>
    <xf numFmtId="0" fontId="2" fillId="0" borderId="93" xfId="0" applyFont="1" applyFill="1" applyBorder="1" applyAlignment="1" applyProtection="1">
      <alignment/>
      <protection locked="0"/>
    </xf>
    <xf numFmtId="0" fontId="2" fillId="0" borderId="9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0" fillId="0" borderId="78" xfId="0" applyFont="1" applyFill="1" applyBorder="1" applyAlignment="1" applyProtection="1">
      <alignment horizontal="left"/>
      <protection/>
    </xf>
    <xf numFmtId="3" fontId="2" fillId="33" borderId="78" xfId="40" applyNumberFormat="1" applyFont="1" applyFill="1" applyBorder="1" applyAlignment="1" applyProtection="1">
      <alignment horizontal="right"/>
      <protection locked="0"/>
    </xf>
    <xf numFmtId="0" fontId="2" fillId="0" borderId="79" xfId="0" applyFont="1" applyFill="1" applyBorder="1" applyAlignment="1" applyProtection="1">
      <alignment horizontal="centerContinuous"/>
      <protection locked="0"/>
    </xf>
    <xf numFmtId="0" fontId="0" fillId="0" borderId="98" xfId="0" applyFont="1" applyFill="1" applyBorder="1" applyAlignment="1" applyProtection="1">
      <alignment horizontal="left"/>
      <protection/>
    </xf>
    <xf numFmtId="0" fontId="0" fillId="0" borderId="87" xfId="0" applyFont="1" applyFill="1" applyBorder="1" applyAlignment="1" applyProtection="1">
      <alignment horizontal="left"/>
      <protection/>
    </xf>
    <xf numFmtId="3" fontId="54" fillId="34" borderId="78" xfId="40" applyNumberFormat="1" applyFont="1" applyFill="1" applyBorder="1" applyAlignment="1" applyProtection="1">
      <alignment horizontal="right"/>
      <protection locked="0"/>
    </xf>
    <xf numFmtId="0" fontId="2" fillId="34" borderId="79" xfId="0" applyFont="1" applyFill="1" applyBorder="1" applyAlignment="1" applyProtection="1">
      <alignment horizontal="centerContinuous"/>
      <protection locked="0"/>
    </xf>
    <xf numFmtId="3" fontId="2" fillId="0" borderId="93" xfId="40" applyNumberFormat="1" applyFont="1" applyFill="1" applyBorder="1" applyAlignment="1" applyProtection="1">
      <alignment horizontal="right"/>
      <protection locked="0"/>
    </xf>
    <xf numFmtId="3" fontId="2" fillId="0" borderId="94" xfId="40" applyNumberFormat="1" applyFont="1" applyFill="1" applyBorder="1" applyAlignment="1" applyProtection="1">
      <alignment horizontal="right"/>
      <protection locked="0"/>
    </xf>
    <xf numFmtId="0" fontId="2" fillId="0" borderId="99" xfId="0" applyFont="1" applyFill="1" applyBorder="1" applyAlignment="1" applyProtection="1">
      <alignment horizontal="centerContinuous"/>
      <protection locked="0"/>
    </xf>
    <xf numFmtId="3" fontId="0" fillId="0" borderId="93" xfId="40" applyNumberFormat="1" applyFont="1" applyFill="1" applyBorder="1" applyAlignment="1" applyProtection="1">
      <alignment horizontal="right"/>
      <protection locked="0"/>
    </xf>
    <xf numFmtId="3" fontId="0" fillId="0" borderId="0" xfId="40" applyNumberFormat="1" applyFont="1" applyFill="1" applyBorder="1" applyAlignment="1" applyProtection="1">
      <alignment horizontal="right"/>
      <protection locked="0"/>
    </xf>
    <xf numFmtId="3" fontId="0" fillId="0" borderId="94" xfId="40" applyNumberFormat="1" applyFont="1" applyFill="1" applyBorder="1" applyAlignment="1" applyProtection="1">
      <alignment horizontal="right"/>
      <protection locked="0"/>
    </xf>
    <xf numFmtId="3" fontId="2" fillId="0" borderId="96" xfId="40" applyNumberFormat="1" applyFont="1" applyFill="1" applyBorder="1" applyAlignment="1" applyProtection="1">
      <alignment horizontal="right"/>
      <protection locked="0"/>
    </xf>
    <xf numFmtId="3" fontId="2" fillId="0" borderId="18" xfId="40" applyNumberFormat="1" applyFont="1" applyFill="1" applyBorder="1" applyAlignment="1" applyProtection="1">
      <alignment horizontal="right"/>
      <protection locked="0"/>
    </xf>
    <xf numFmtId="3" fontId="2" fillId="0" borderId="97" xfId="40" applyNumberFormat="1" applyFont="1" applyFill="1" applyBorder="1" applyAlignment="1" applyProtection="1">
      <alignment horizontal="right"/>
      <protection locked="0"/>
    </xf>
    <xf numFmtId="0" fontId="0" fillId="0" borderId="100" xfId="0" applyFont="1" applyFill="1" applyBorder="1" applyAlignment="1" applyProtection="1">
      <alignment horizontal="left"/>
      <protection/>
    </xf>
    <xf numFmtId="0" fontId="16" fillId="0" borderId="100" xfId="0" applyFont="1" applyFill="1" applyBorder="1" applyAlignment="1" applyProtection="1">
      <alignment horizontal="left"/>
      <protection locked="0"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101" xfId="0" applyFont="1" applyFill="1" applyBorder="1" applyAlignment="1" applyProtection="1">
      <alignment horizontal="left"/>
      <protection/>
    </xf>
    <xf numFmtId="0" fontId="0" fillId="0" borderId="102" xfId="0" applyFont="1" applyFill="1" applyBorder="1" applyAlignment="1" applyProtection="1">
      <alignment horizontal="left"/>
      <protection/>
    </xf>
    <xf numFmtId="0" fontId="0" fillId="0" borderId="103" xfId="0" applyFont="1" applyFill="1" applyBorder="1" applyAlignment="1" applyProtection="1">
      <alignment horizontal="left"/>
      <protection/>
    </xf>
    <xf numFmtId="0" fontId="16" fillId="0" borderId="103" xfId="0" applyFont="1" applyFill="1" applyBorder="1" applyAlignment="1" applyProtection="1">
      <alignment horizontal="left"/>
      <protection locked="0"/>
    </xf>
    <xf numFmtId="3" fontId="2" fillId="34" borderId="78" xfId="40" applyNumberFormat="1" applyFont="1" applyFill="1" applyBorder="1" applyAlignment="1" applyProtection="1">
      <alignment horizontal="right"/>
      <protection locked="0"/>
    </xf>
    <xf numFmtId="0" fontId="2" fillId="0" borderId="104" xfId="0" applyFont="1" applyFill="1" applyBorder="1" applyAlignment="1" applyProtection="1">
      <alignment/>
      <protection locked="0"/>
    </xf>
    <xf numFmtId="0" fontId="38" fillId="0" borderId="105" xfId="0" applyFont="1" applyFill="1" applyBorder="1" applyAlignment="1" applyProtection="1" quotePrefix="1">
      <alignment horizontal="center"/>
      <protection locked="0"/>
    </xf>
    <xf numFmtId="0" fontId="2" fillId="0" borderId="78" xfId="0" applyFont="1" applyFill="1" applyBorder="1" applyAlignment="1" applyProtection="1">
      <alignment/>
      <protection locked="0"/>
    </xf>
    <xf numFmtId="3" fontId="2" fillId="33" borderId="106" xfId="40" applyNumberFormat="1" applyFont="1" applyFill="1" applyBorder="1" applyAlignment="1" applyProtection="1">
      <alignment horizontal="right"/>
      <protection locked="0"/>
    </xf>
    <xf numFmtId="0" fontId="2" fillId="0" borderId="106" xfId="0" applyFont="1" applyFill="1" applyBorder="1" applyAlignment="1" applyProtection="1">
      <alignment/>
      <protection locked="0"/>
    </xf>
    <xf numFmtId="3" fontId="2" fillId="0" borderId="80" xfId="40" applyNumberFormat="1" applyFont="1" applyFill="1" applyBorder="1" applyAlignment="1" applyProtection="1">
      <alignment horizontal="right"/>
      <protection locked="0"/>
    </xf>
    <xf numFmtId="3" fontId="2" fillId="0" borderId="91" xfId="40" applyNumberFormat="1" applyFont="1" applyFill="1" applyBorder="1" applyAlignment="1" applyProtection="1">
      <alignment horizontal="right"/>
      <protection locked="0"/>
    </xf>
    <xf numFmtId="0" fontId="2" fillId="0" borderId="92" xfId="0" applyFont="1" applyFill="1" applyBorder="1" applyAlignment="1" applyProtection="1">
      <alignment/>
      <protection locked="0"/>
    </xf>
    <xf numFmtId="0" fontId="2" fillId="0" borderId="97" xfId="0" applyFont="1" applyFill="1" applyBorder="1" applyAlignment="1" applyProtection="1">
      <alignment/>
      <protection locked="0"/>
    </xf>
    <xf numFmtId="0" fontId="29" fillId="0" borderId="107" xfId="0" applyFont="1" applyFill="1" applyBorder="1" applyAlignment="1" applyProtection="1">
      <alignment horizontal="left"/>
      <protection/>
    </xf>
    <xf numFmtId="3" fontId="29" fillId="33" borderId="108" xfId="40" applyNumberFormat="1" applyFont="1" applyFill="1" applyBorder="1" applyAlignment="1" applyProtection="1">
      <alignment horizontal="right"/>
      <protection locked="0"/>
    </xf>
    <xf numFmtId="0" fontId="29" fillId="0" borderId="109" xfId="0" applyFont="1" applyFill="1" applyBorder="1" applyAlignment="1" applyProtection="1">
      <alignment horizontal="centerContinuous"/>
      <protection locked="0"/>
    </xf>
    <xf numFmtId="0" fontId="29" fillId="0" borderId="110" xfId="0" applyFont="1" applyFill="1" applyBorder="1" applyAlignment="1" applyProtection="1">
      <alignment horizontal="centerContinuous"/>
      <protection locked="0"/>
    </xf>
    <xf numFmtId="3" fontId="2" fillId="0" borderId="17" xfId="40" applyNumberFormat="1" applyFont="1" applyFill="1" applyBorder="1" applyAlignment="1" applyProtection="1">
      <alignment horizontal="right"/>
      <protection locked="0"/>
    </xf>
    <xf numFmtId="3" fontId="2" fillId="0" borderId="111" xfId="40" applyNumberFormat="1" applyFont="1" applyFill="1" applyBorder="1" applyAlignment="1" applyProtection="1">
      <alignment horizontal="right"/>
      <protection locked="0"/>
    </xf>
    <xf numFmtId="3" fontId="29" fillId="35" borderId="92" xfId="40" applyNumberFormat="1" applyFont="1" applyFill="1" applyBorder="1" applyAlignment="1" applyProtection="1">
      <alignment horizontal="right"/>
      <protection/>
    </xf>
    <xf numFmtId="0" fontId="24" fillId="0" borderId="112" xfId="0" applyFont="1" applyFill="1" applyBorder="1" applyAlignment="1" applyProtection="1">
      <alignment horizontal="left"/>
      <protection/>
    </xf>
    <xf numFmtId="0" fontId="16" fillId="0" borderId="111" xfId="0" applyFont="1" applyFill="1" applyBorder="1" applyAlignment="1" applyProtection="1">
      <alignment horizontal="left"/>
      <protection/>
    </xf>
    <xf numFmtId="0" fontId="55" fillId="0" borderId="0" xfId="0" applyFont="1" applyFill="1" applyAlignment="1" applyProtection="1">
      <alignment/>
      <protection/>
    </xf>
    <xf numFmtId="49" fontId="7" fillId="33" borderId="62" xfId="0" applyNumberFormat="1" applyFont="1" applyFill="1" applyBorder="1" applyAlignment="1" applyProtection="1">
      <alignment horizontal="center"/>
      <protection locked="0"/>
    </xf>
    <xf numFmtId="0" fontId="42" fillId="36" borderId="0" xfId="0" applyFont="1" applyFill="1" applyBorder="1" applyAlignment="1" applyProtection="1">
      <alignment/>
      <protection locked="0"/>
    </xf>
    <xf numFmtId="0" fontId="42" fillId="36" borderId="0" xfId="0" applyFont="1" applyFill="1" applyBorder="1" applyAlignment="1" applyProtection="1">
      <alignment/>
      <protection locked="0"/>
    </xf>
    <xf numFmtId="14" fontId="42" fillId="36" borderId="0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Alignment="1" applyProtection="1">
      <alignment horizontal="left"/>
      <protection/>
    </xf>
    <xf numFmtId="165" fontId="7" fillId="37" borderId="47" xfId="40" applyNumberFormat="1" applyFont="1" applyFill="1" applyBorder="1" applyAlignment="1" applyProtection="1">
      <alignment horizontal="right"/>
      <protection/>
    </xf>
    <xf numFmtId="3" fontId="2" fillId="33" borderId="78" xfId="40" applyNumberFormat="1" applyFont="1" applyFill="1" applyBorder="1" applyAlignment="1" applyProtection="1">
      <alignment horizontal="right"/>
      <protection locked="0"/>
    </xf>
    <xf numFmtId="3" fontId="9" fillId="0" borderId="38" xfId="0" applyNumberFormat="1" applyFont="1" applyFill="1" applyBorder="1" applyAlignment="1" applyProtection="1">
      <alignment/>
      <protection locked="0"/>
    </xf>
    <xf numFmtId="0" fontId="0" fillId="0" borderId="11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/>
      <protection locked="0"/>
    </xf>
    <xf numFmtId="3" fontId="2" fillId="0" borderId="66" xfId="0" applyNumberFormat="1" applyFont="1" applyFill="1" applyBorder="1" applyAlignment="1" applyProtection="1">
      <alignment/>
      <protection locked="0"/>
    </xf>
    <xf numFmtId="3" fontId="2" fillId="0" borderId="56" xfId="0" applyNumberFormat="1" applyFont="1" applyFill="1" applyBorder="1" applyAlignment="1" applyProtection="1">
      <alignment/>
      <protection locked="0"/>
    </xf>
    <xf numFmtId="0" fontId="2" fillId="0" borderId="56" xfId="0" applyFont="1" applyFill="1" applyBorder="1" applyAlignment="1" applyProtection="1">
      <alignment/>
      <protection locked="0"/>
    </xf>
    <xf numFmtId="0" fontId="2" fillId="0" borderId="66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/>
      <protection locked="0"/>
    </xf>
    <xf numFmtId="0" fontId="93" fillId="0" borderId="24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3" fontId="2" fillId="0" borderId="50" xfId="0" applyNumberFormat="1" applyFont="1" applyFill="1" applyBorder="1" applyAlignment="1" applyProtection="1">
      <alignment/>
      <protection locked="0"/>
    </xf>
    <xf numFmtId="0" fontId="2" fillId="0" borderId="74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left" wrapText="1"/>
    </xf>
    <xf numFmtId="0" fontId="2" fillId="0" borderId="4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center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top" wrapText="1"/>
      <protection/>
    </xf>
    <xf numFmtId="0" fontId="0" fillId="0" borderId="49" xfId="0" applyFont="1" applyFill="1" applyBorder="1" applyAlignment="1" applyProtection="1">
      <alignment horizontal="center" wrapText="1"/>
      <protection/>
    </xf>
    <xf numFmtId="0" fontId="0" fillId="0" borderId="114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6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0</xdr:rowOff>
    </xdr:from>
    <xdr:to>
      <xdr:col>12</xdr:col>
      <xdr:colOff>19050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1">
      <selection activeCell="E13" sqref="E13"/>
    </sheetView>
  </sheetViews>
  <sheetFormatPr defaultColWidth="9.77734375" defaultRowHeight="15"/>
  <cols>
    <col min="1" max="1" width="9.77734375" style="172" customWidth="1"/>
    <col min="2" max="2" width="3.77734375" style="172" customWidth="1"/>
    <col min="3" max="3" width="54.10546875" style="172" customWidth="1"/>
    <col min="4" max="4" width="10.99609375" style="172" customWidth="1"/>
    <col min="5" max="6" width="10.77734375" style="172" customWidth="1"/>
    <col min="7" max="8" width="10.6640625" style="172" customWidth="1"/>
    <col min="9" max="9" width="13.4453125" style="172" customWidth="1"/>
    <col min="10" max="10" width="60.77734375" style="172" customWidth="1"/>
    <col min="11" max="11" width="5.3359375" style="172" customWidth="1"/>
    <col min="12" max="12" width="0.9921875" style="172" customWidth="1"/>
    <col min="13" max="13" width="0.55078125" style="172" customWidth="1"/>
    <col min="14" max="14" width="9.77734375" style="172" customWidth="1"/>
    <col min="15" max="15" width="40.77734375" style="172" customWidth="1"/>
    <col min="16" max="16384" width="9.77734375" style="172" customWidth="1"/>
  </cols>
  <sheetData>
    <row r="1" spans="3:14" ht="33.75">
      <c r="C1" s="14"/>
      <c r="D1" s="14"/>
      <c r="E1" s="14"/>
      <c r="F1" s="14"/>
      <c r="G1" s="14"/>
      <c r="H1" s="14"/>
      <c r="I1" s="14"/>
      <c r="J1" s="14"/>
      <c r="K1" s="14"/>
      <c r="L1" s="14"/>
      <c r="N1" s="456" t="s">
        <v>560</v>
      </c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3"/>
    </row>
    <row r="3" spans="2:12" ht="41.25">
      <c r="B3" s="174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4"/>
      <c r="C4" s="16" t="s">
        <v>548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4"/>
      <c r="C5" s="16" t="s">
        <v>135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4"/>
      <c r="C6" s="175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4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4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4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4"/>
      <c r="C10" s="16" t="s">
        <v>199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4"/>
      <c r="G11" s="4"/>
      <c r="H11" s="4"/>
      <c r="I11" s="154"/>
      <c r="J11" s="154"/>
      <c r="K11" s="4"/>
      <c r="L11" s="4"/>
    </row>
    <row r="12" spans="2:12" ht="39.75">
      <c r="B12" s="174"/>
      <c r="G12" s="306"/>
      <c r="H12" s="4"/>
      <c r="I12" s="4"/>
      <c r="J12" s="4"/>
      <c r="K12" s="4"/>
      <c r="L12" s="4"/>
    </row>
    <row r="13" spans="2:12" ht="33.75">
      <c r="B13" s="174"/>
      <c r="C13" s="5"/>
      <c r="E13" s="458" t="s">
        <v>587</v>
      </c>
      <c r="F13" s="458"/>
      <c r="G13" s="458"/>
      <c r="H13" s="458"/>
      <c r="I13" s="458"/>
      <c r="J13" s="15"/>
      <c r="K13" s="4"/>
      <c r="L13" s="4"/>
    </row>
    <row r="14" spans="2:12" ht="33.75">
      <c r="B14" s="174"/>
      <c r="C14" s="5"/>
      <c r="E14" s="459" t="s">
        <v>588</v>
      </c>
      <c r="F14" s="460"/>
      <c r="G14" s="459"/>
      <c r="H14" s="459"/>
      <c r="I14" s="459"/>
      <c r="J14" s="314" t="s">
        <v>533</v>
      </c>
      <c r="K14" s="4"/>
      <c r="L14" s="4"/>
    </row>
    <row r="15" spans="2:7" ht="31.5">
      <c r="B15" s="174"/>
      <c r="C15" s="6"/>
      <c r="E15" s="155" t="s">
        <v>124</v>
      </c>
      <c r="G15" s="156"/>
    </row>
    <row r="16" spans="2:7" ht="31.5">
      <c r="B16" s="174"/>
      <c r="C16" s="6"/>
      <c r="D16" s="155"/>
      <c r="G16" s="156"/>
    </row>
    <row r="17" spans="2:10" ht="23.25">
      <c r="B17" s="174"/>
      <c r="C17" s="7" t="s">
        <v>113</v>
      </c>
      <c r="D17" s="7"/>
      <c r="E17" s="315"/>
      <c r="F17" s="315"/>
      <c r="G17" s="315"/>
      <c r="H17" s="315"/>
      <c r="I17" s="315"/>
      <c r="J17" s="315"/>
    </row>
    <row r="18" spans="2:10" ht="23.25">
      <c r="B18" s="174"/>
      <c r="C18" s="7"/>
      <c r="D18" s="7"/>
      <c r="E18" s="315"/>
      <c r="F18" s="315"/>
      <c r="G18" s="315"/>
      <c r="H18" s="315"/>
      <c r="I18" s="315"/>
      <c r="J18" s="315"/>
    </row>
    <row r="19" spans="1:16" ht="23.25" customHeight="1">
      <c r="A19" s="8"/>
      <c r="B19" s="9"/>
      <c r="C19" s="477" t="s">
        <v>114</v>
      </c>
      <c r="D19" s="477"/>
      <c r="E19" s="477"/>
      <c r="F19" s="477"/>
      <c r="G19" s="477"/>
      <c r="H19" s="477"/>
      <c r="I19" s="477"/>
      <c r="J19" s="477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77"/>
      <c r="D20" s="477"/>
      <c r="E20" s="477"/>
      <c r="F20" s="477"/>
      <c r="G20" s="477"/>
      <c r="H20" s="477"/>
      <c r="I20" s="477"/>
      <c r="J20" s="477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5"/>
      <c r="F21" s="315"/>
      <c r="G21" s="315"/>
      <c r="H21" s="315"/>
      <c r="I21" s="315"/>
      <c r="J21" s="315"/>
      <c r="K21" s="8"/>
      <c r="L21" s="8"/>
      <c r="M21" s="8"/>
      <c r="N21" s="8"/>
      <c r="O21" s="8"/>
      <c r="P21" s="8"/>
    </row>
    <row r="22" spans="1:10" ht="23.25" customHeight="1">
      <c r="A22" s="8"/>
      <c r="C22" s="477" t="s">
        <v>115</v>
      </c>
      <c r="D22" s="477"/>
      <c r="E22" s="477"/>
      <c r="F22" s="477"/>
      <c r="G22" s="477"/>
      <c r="H22" s="477"/>
      <c r="I22" s="477"/>
      <c r="J22" s="477"/>
    </row>
    <row r="23" spans="1:10" ht="23.25" customHeight="1">
      <c r="A23" s="8"/>
      <c r="C23" s="477"/>
      <c r="D23" s="477"/>
      <c r="E23" s="477"/>
      <c r="F23" s="477"/>
      <c r="G23" s="477"/>
      <c r="H23" s="477"/>
      <c r="I23" s="477"/>
      <c r="J23" s="477"/>
    </row>
    <row r="24" spans="1:10" ht="23.25">
      <c r="A24" s="8"/>
      <c r="C24" s="7"/>
      <c r="D24" s="7"/>
      <c r="E24" s="315"/>
      <c r="F24" s="315"/>
      <c r="G24" s="315"/>
      <c r="H24" s="315"/>
      <c r="I24" s="315"/>
      <c r="J24" s="315"/>
    </row>
    <row r="25" spans="1:10" ht="23.25">
      <c r="A25" s="8"/>
      <c r="C25" s="10" t="s">
        <v>1</v>
      </c>
      <c r="D25" s="10"/>
      <c r="E25" s="315"/>
      <c r="F25" s="315"/>
      <c r="G25" s="315"/>
      <c r="H25" s="315"/>
      <c r="I25" s="315"/>
      <c r="J25" s="315"/>
    </row>
    <row r="26" spans="1:13" ht="15.75">
      <c r="A26" s="8"/>
      <c r="B26" s="9"/>
      <c r="C26" s="315"/>
      <c r="D26" s="315"/>
      <c r="E26" s="315"/>
      <c r="F26" s="315"/>
      <c r="G26" s="315"/>
      <c r="H26" s="315"/>
      <c r="I26" s="315"/>
      <c r="J26" s="315"/>
      <c r="K26" s="8"/>
      <c r="L26" s="8"/>
      <c r="M26" s="8"/>
    </row>
    <row r="27" spans="1:13" ht="15.75">
      <c r="A27" s="8"/>
      <c r="B27" s="9"/>
      <c r="C27" s="315"/>
      <c r="D27" s="315"/>
      <c r="E27" s="315"/>
      <c r="F27" s="315"/>
      <c r="G27" s="315"/>
      <c r="H27" s="315"/>
      <c r="I27" s="315"/>
      <c r="J27" s="315"/>
      <c r="K27" s="8"/>
      <c r="L27" s="8"/>
      <c r="M27" s="8"/>
    </row>
    <row r="28" spans="1:13" ht="23.25">
      <c r="A28" s="8"/>
      <c r="B28" s="9"/>
      <c r="C28" s="152" t="s">
        <v>541</v>
      </c>
      <c r="D28" s="315"/>
      <c r="E28" s="315"/>
      <c r="F28" s="315"/>
      <c r="G28" s="315"/>
      <c r="H28" s="315"/>
      <c r="I28" s="315"/>
      <c r="J28" s="315"/>
      <c r="K28" s="8"/>
      <c r="L28" s="8"/>
      <c r="M28" s="8"/>
    </row>
    <row r="29" spans="1:13" ht="36" customHeight="1">
      <c r="A29" s="8"/>
      <c r="B29" s="9"/>
      <c r="C29" s="152" t="s">
        <v>107</v>
      </c>
      <c r="D29" s="316"/>
      <c r="E29" s="315"/>
      <c r="F29" s="315"/>
      <c r="G29" s="316"/>
      <c r="H29" s="316"/>
      <c r="I29" s="315"/>
      <c r="J29" s="315"/>
      <c r="K29" s="8"/>
      <c r="L29" s="8"/>
      <c r="M29" s="8"/>
    </row>
    <row r="30" spans="1:13" ht="23.25">
      <c r="A30" s="8"/>
      <c r="B30" s="9"/>
      <c r="C30" s="152" t="s">
        <v>558</v>
      </c>
      <c r="D30" s="315"/>
      <c r="E30" s="315"/>
      <c r="F30" s="315"/>
      <c r="G30" s="315"/>
      <c r="H30" s="315"/>
      <c r="I30" s="315"/>
      <c r="J30" s="315"/>
      <c r="K30" s="8"/>
      <c r="L30" s="8"/>
      <c r="M30" s="8"/>
    </row>
    <row r="31" spans="1:13" ht="23.25">
      <c r="A31" s="8"/>
      <c r="B31" s="9"/>
      <c r="C31" s="152" t="s">
        <v>559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6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password="CA3F" sheet="1" objects="1" scenarios="1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85" zoomScaleNormal="85" zoomScalePageLayoutView="0" colorId="22" workbookViewId="0" topLeftCell="B1">
      <selection activeCell="C2" sqref="C2"/>
    </sheetView>
  </sheetViews>
  <sheetFormatPr defaultColWidth="9.77734375" defaultRowHeight="15"/>
  <cols>
    <col min="1" max="1" width="7.21484375" style="236" hidden="1" customWidth="1"/>
    <col min="2" max="2" width="3.77734375" style="147" customWidth="1"/>
    <col min="3" max="3" width="55.5546875" style="231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7"/>
      <c r="E1" s="232"/>
      <c r="F1" s="232"/>
      <c r="G1" s="232"/>
      <c r="H1" s="232"/>
      <c r="I1" s="232"/>
      <c r="K1" s="212"/>
      <c r="L1" s="456" t="str">
        <f>'Cover page'!$N$1</f>
        <v>Apr.2014</v>
      </c>
    </row>
    <row r="2" spans="1:11" ht="18">
      <c r="A2" s="34"/>
      <c r="B2" s="111" t="s">
        <v>45</v>
      </c>
      <c r="C2" s="44" t="s">
        <v>550</v>
      </c>
      <c r="D2" s="237"/>
      <c r="K2" s="212"/>
    </row>
    <row r="3" spans="1:11" ht="18">
      <c r="A3" s="34"/>
      <c r="B3" s="111"/>
      <c r="C3" s="44" t="s">
        <v>84</v>
      </c>
      <c r="D3" s="237"/>
      <c r="K3" s="212"/>
    </row>
    <row r="4" spans="1:11" ht="16.5" thickBot="1">
      <c r="A4" s="34"/>
      <c r="B4" s="111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Hungary</v>
      </c>
      <c r="D6" s="25"/>
      <c r="E6" s="482" t="s">
        <v>2</v>
      </c>
      <c r="F6" s="482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61" t="str">
        <f>'Cover page'!E14</f>
        <v>Date: 31/03/2014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461</v>
      </c>
      <c r="B10" s="57"/>
      <c r="C10" s="115" t="s">
        <v>111</v>
      </c>
      <c r="D10" s="335">
        <v>230481</v>
      </c>
      <c r="E10" s="335">
        <v>-169356</v>
      </c>
      <c r="F10" s="335">
        <v>-140475</v>
      </c>
      <c r="G10" s="336">
        <v>-766420.536197151</v>
      </c>
      <c r="H10" s="141"/>
      <c r="I10" s="267"/>
    </row>
    <row r="11" spans="1:9" ht="6" customHeight="1" thickTop="1">
      <c r="A11" s="307"/>
      <c r="B11" s="57"/>
      <c r="C11" s="455"/>
      <c r="D11" s="451"/>
      <c r="E11" s="451"/>
      <c r="F11" s="451"/>
      <c r="G11" s="452"/>
      <c r="H11" s="144"/>
      <c r="I11" s="267"/>
    </row>
    <row r="12" spans="1:9" s="223" customFormat="1" ht="16.5" customHeight="1">
      <c r="A12" s="307" t="s">
        <v>462</v>
      </c>
      <c r="B12" s="116"/>
      <c r="C12" s="454" t="s">
        <v>140</v>
      </c>
      <c r="D12" s="453">
        <f>IF(AND(D13="M",D14="M",D15="M",D22="M",D27="M"),"M",D13+D14+D15+D22+D27)</f>
        <v>-159166</v>
      </c>
      <c r="E12" s="453">
        <f>IF(AND(E13="M",E14="M",E15="M",E22="M",E27="M"),"M",E13+E14+E15+E22+E27)</f>
        <v>18682.00000000001</v>
      </c>
      <c r="F12" s="453">
        <f>IF(AND(F13="M",F14="M",F15="M",F22="M",F27="M"),"M",F13+F14+F15+F22+F27)</f>
        <v>11093.99999999999</v>
      </c>
      <c r="G12" s="453">
        <f>IF(AND(G13="M",G14="M",G15="M",G22="M",G27="M"),"M",G13+G14+G15+G22+G27)</f>
        <v>103068</v>
      </c>
      <c r="H12" s="379"/>
      <c r="I12" s="288"/>
    </row>
    <row r="13" spans="1:9" s="223" customFormat="1" ht="16.5" customHeight="1">
      <c r="A13" s="307" t="s">
        <v>463</v>
      </c>
      <c r="B13" s="117"/>
      <c r="C13" s="380" t="s">
        <v>86</v>
      </c>
      <c r="D13" s="381">
        <v>-156271</v>
      </c>
      <c r="E13" s="381">
        <v>20602.000000000004</v>
      </c>
      <c r="F13" s="381">
        <v>3341.999999999992</v>
      </c>
      <c r="G13" s="381">
        <v>67673</v>
      </c>
      <c r="H13" s="379"/>
      <c r="I13" s="288"/>
    </row>
    <row r="14" spans="1:9" s="223" customFormat="1" ht="16.5" customHeight="1">
      <c r="A14" s="307" t="s">
        <v>464</v>
      </c>
      <c r="B14" s="117"/>
      <c r="C14" s="380" t="s">
        <v>96</v>
      </c>
      <c r="D14" s="381">
        <v>-12290.000000000002</v>
      </c>
      <c r="E14" s="381">
        <v>4407</v>
      </c>
      <c r="F14" s="381">
        <v>-2992</v>
      </c>
      <c r="G14" s="381">
        <v>2687.9999999999977</v>
      </c>
      <c r="H14" s="379"/>
      <c r="I14" s="288"/>
    </row>
    <row r="15" spans="1:9" s="223" customFormat="1" ht="16.5" customHeight="1">
      <c r="A15" s="307" t="s">
        <v>465</v>
      </c>
      <c r="B15" s="117"/>
      <c r="C15" s="380" t="s">
        <v>46</v>
      </c>
      <c r="D15" s="381">
        <v>-7932</v>
      </c>
      <c r="E15" s="381">
        <v>-7572</v>
      </c>
      <c r="F15" s="381">
        <v>17217</v>
      </c>
      <c r="G15" s="381">
        <v>4904.000000000001</v>
      </c>
      <c r="H15" s="379"/>
      <c r="I15" s="288"/>
    </row>
    <row r="16" spans="1:9" s="223" customFormat="1" ht="16.5" customHeight="1">
      <c r="A16" s="307" t="s">
        <v>466</v>
      </c>
      <c r="B16" s="117"/>
      <c r="C16" s="382" t="s">
        <v>78</v>
      </c>
      <c r="D16" s="383">
        <v>16821</v>
      </c>
      <c r="E16" s="384">
        <v>16709</v>
      </c>
      <c r="F16" s="384">
        <v>41447</v>
      </c>
      <c r="G16" s="385">
        <v>4355.293</v>
      </c>
      <c r="H16" s="379"/>
      <c r="I16" s="288"/>
    </row>
    <row r="17" spans="1:9" s="223" customFormat="1" ht="16.5" customHeight="1">
      <c r="A17" s="307" t="s">
        <v>467</v>
      </c>
      <c r="B17" s="117"/>
      <c r="C17" s="382" t="s">
        <v>79</v>
      </c>
      <c r="D17" s="386">
        <v>-24753</v>
      </c>
      <c r="E17" s="387">
        <v>-24281</v>
      </c>
      <c r="F17" s="387">
        <v>-24230</v>
      </c>
      <c r="G17" s="388">
        <v>548.7070000000012</v>
      </c>
      <c r="H17" s="379"/>
      <c r="I17" s="288"/>
    </row>
    <row r="18" spans="1:9" s="223" customFormat="1" ht="16.5" customHeight="1">
      <c r="A18" s="307" t="s">
        <v>468</v>
      </c>
      <c r="B18" s="117"/>
      <c r="C18" s="389" t="s">
        <v>132</v>
      </c>
      <c r="D18" s="381">
        <v>-6872</v>
      </c>
      <c r="E18" s="381">
        <v>-5516</v>
      </c>
      <c r="F18" s="381">
        <v>4133</v>
      </c>
      <c r="G18" s="381">
        <v>6912.000000000001</v>
      </c>
      <c r="H18" s="379"/>
      <c r="I18" s="288"/>
    </row>
    <row r="19" spans="1:9" s="223" customFormat="1" ht="16.5" customHeight="1">
      <c r="A19" s="307" t="s">
        <v>469</v>
      </c>
      <c r="B19" s="117"/>
      <c r="C19" s="389" t="s">
        <v>126</v>
      </c>
      <c r="D19" s="381">
        <v>-1060</v>
      </c>
      <c r="E19" s="381">
        <v>-2056</v>
      </c>
      <c r="F19" s="381">
        <v>13084</v>
      </c>
      <c r="G19" s="381">
        <v>-2008</v>
      </c>
      <c r="H19" s="379"/>
      <c r="I19" s="288"/>
    </row>
    <row r="20" spans="1:9" s="223" customFormat="1" ht="16.5" customHeight="1">
      <c r="A20" s="307" t="s">
        <v>470</v>
      </c>
      <c r="B20" s="117"/>
      <c r="C20" s="390" t="s">
        <v>122</v>
      </c>
      <c r="D20" s="391">
        <v>10092.6</v>
      </c>
      <c r="E20" s="392">
        <v>10025.4</v>
      </c>
      <c r="F20" s="392">
        <v>24868.2</v>
      </c>
      <c r="G20" s="393">
        <v>2613.1757999999995</v>
      </c>
      <c r="H20" s="379"/>
      <c r="I20" s="288"/>
    </row>
    <row r="21" spans="1:9" s="223" customFormat="1" ht="16.5" customHeight="1">
      <c r="A21" s="307" t="s">
        <v>471</v>
      </c>
      <c r="B21" s="117"/>
      <c r="C21" s="390" t="s">
        <v>123</v>
      </c>
      <c r="D21" s="394">
        <v>-11152.6</v>
      </c>
      <c r="E21" s="395">
        <v>-12081.4</v>
      </c>
      <c r="F21" s="395">
        <v>-11784.2</v>
      </c>
      <c r="G21" s="396">
        <v>-4621.175799999999</v>
      </c>
      <c r="H21" s="379"/>
      <c r="I21" s="288"/>
    </row>
    <row r="22" spans="1:9" s="223" customFormat="1" ht="16.5" customHeight="1">
      <c r="A22" s="307" t="s">
        <v>472</v>
      </c>
      <c r="B22" s="117"/>
      <c r="C22" s="380" t="s">
        <v>47</v>
      </c>
      <c r="D22" s="381">
        <v>-17.999999999998906</v>
      </c>
      <c r="E22" s="381">
        <v>253.99999999999977</v>
      </c>
      <c r="F22" s="381">
        <v>4808</v>
      </c>
      <c r="G22" s="381">
        <v>9925</v>
      </c>
      <c r="H22" s="379"/>
      <c r="I22" s="288"/>
    </row>
    <row r="23" spans="1:9" s="223" customFormat="1" ht="16.5" customHeight="1">
      <c r="A23" s="307" t="s">
        <v>473</v>
      </c>
      <c r="B23" s="117"/>
      <c r="C23" s="389" t="s">
        <v>141</v>
      </c>
      <c r="D23" s="381">
        <v>-1542.0000000000002</v>
      </c>
      <c r="E23" s="381">
        <v>-1997</v>
      </c>
      <c r="F23" s="381">
        <v>288.00000000000006</v>
      </c>
      <c r="G23" s="381">
        <v>1617</v>
      </c>
      <c r="H23" s="379"/>
      <c r="I23" s="288"/>
    </row>
    <row r="24" spans="1:9" s="223" customFormat="1" ht="16.5" customHeight="1">
      <c r="A24" s="307" t="s">
        <v>474</v>
      </c>
      <c r="B24" s="117"/>
      <c r="C24" s="389" t="s">
        <v>133</v>
      </c>
      <c r="D24" s="381">
        <v>1524.0000000000014</v>
      </c>
      <c r="E24" s="381">
        <v>2251</v>
      </c>
      <c r="F24" s="381">
        <v>4520</v>
      </c>
      <c r="G24" s="381">
        <v>8308</v>
      </c>
      <c r="H24" s="379"/>
      <c r="I24" s="288"/>
    </row>
    <row r="25" spans="1:9" s="223" customFormat="1" ht="16.5" customHeight="1">
      <c r="A25" s="307" t="s">
        <v>475</v>
      </c>
      <c r="B25" s="117"/>
      <c r="C25" s="390" t="s">
        <v>127</v>
      </c>
      <c r="D25" s="397">
        <v>8499.23361</v>
      </c>
      <c r="E25" s="398">
        <v>4967.04411</v>
      </c>
      <c r="F25" s="398">
        <v>6258.273840000001</v>
      </c>
      <c r="G25" s="399">
        <v>9926.81787</v>
      </c>
      <c r="H25" s="379"/>
      <c r="I25" s="288"/>
    </row>
    <row r="26" spans="1:9" s="223" customFormat="1" ht="16.5" customHeight="1">
      <c r="A26" s="307" t="s">
        <v>476</v>
      </c>
      <c r="B26" s="117"/>
      <c r="C26" s="390" t="s">
        <v>128</v>
      </c>
      <c r="D26" s="397">
        <v>-6975.2336099999975</v>
      </c>
      <c r="E26" s="398">
        <v>-2716.04411</v>
      </c>
      <c r="F26" s="398">
        <v>-1738.2738400000007</v>
      </c>
      <c r="G26" s="399">
        <v>-1618.8178700000008</v>
      </c>
      <c r="H26" s="379"/>
      <c r="I26" s="288"/>
    </row>
    <row r="27" spans="1:9" s="223" customFormat="1" ht="16.5" customHeight="1">
      <c r="A27" s="307" t="s">
        <v>477</v>
      </c>
      <c r="B27" s="117"/>
      <c r="C27" s="380" t="s">
        <v>87</v>
      </c>
      <c r="D27" s="381">
        <v>17345</v>
      </c>
      <c r="E27" s="381">
        <v>991.0000000000058</v>
      </c>
      <c r="F27" s="381">
        <v>-11281.000000000002</v>
      </c>
      <c r="G27" s="381">
        <v>17877.999999999996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478</v>
      </c>
      <c r="B29" s="117"/>
      <c r="C29" s="127" t="s">
        <v>232</v>
      </c>
      <c r="D29" s="378">
        <f>IF(AND(D30="M",D31="M",D33="M",D34="M",D36="M",D38="M",D39="M",D40="M"),"M",SUM(D30:D31)+SUM(D33:D34)+D36+SUM(D38:D40))</f>
        <v>88188.99999999988</v>
      </c>
      <c r="E29" s="378">
        <f>IF(AND(E30="M",E31="M",E33="M",E34="M",E36="M",E38="M",E39="M",E40="M"),"M",SUM(E30:E31)+SUM(E33:E34)+E36+SUM(E38:E40))</f>
        <v>83466.00000000012</v>
      </c>
      <c r="F29" s="378">
        <f>IF(AND(F30="M",F31="M",F33="M",F34="M",F36="M",F38="M",F39="M",F40="M"),"M",SUM(F30:F31)+SUM(F33:F34)+F36+SUM(F38:F40))</f>
        <v>-11644.000000000138</v>
      </c>
      <c r="G29" s="378">
        <f>IF(AND(G30="M",G31="M",G33="M",G34="M",G36="M",G38="M",G39="M",G40="M"),"M",SUM(G30:G31)+SUM(G33:G34)+G36+SUM(G38:G40))</f>
        <v>63295</v>
      </c>
      <c r="H29" s="379"/>
      <c r="I29" s="288"/>
    </row>
    <row r="30" spans="1:9" s="223" customFormat="1" ht="16.5" customHeight="1">
      <c r="A30" s="307" t="s">
        <v>479</v>
      </c>
      <c r="B30" s="117"/>
      <c r="C30" s="380" t="s">
        <v>90</v>
      </c>
      <c r="D30" s="381">
        <v>0</v>
      </c>
      <c r="E30" s="381">
        <v>0</v>
      </c>
      <c r="F30" s="381">
        <v>0</v>
      </c>
      <c r="G30" s="381">
        <v>0</v>
      </c>
      <c r="H30" s="379"/>
      <c r="I30" s="288"/>
    </row>
    <row r="31" spans="1:9" s="223" customFormat="1" ht="16.5" customHeight="1">
      <c r="A31" s="307" t="s">
        <v>480</v>
      </c>
      <c r="B31" s="117"/>
      <c r="C31" s="380" t="s">
        <v>100</v>
      </c>
      <c r="D31" s="381">
        <v>-23030.000000000007</v>
      </c>
      <c r="E31" s="381">
        <v>-18502</v>
      </c>
      <c r="F31" s="381">
        <v>34442.00000000001</v>
      </c>
      <c r="G31" s="381">
        <v>54711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481</v>
      </c>
      <c r="B33" s="117"/>
      <c r="C33" s="380" t="s">
        <v>98</v>
      </c>
      <c r="D33" s="381">
        <v>0</v>
      </c>
      <c r="E33" s="381">
        <v>0</v>
      </c>
      <c r="F33" s="381">
        <v>0</v>
      </c>
      <c r="G33" s="381">
        <v>0</v>
      </c>
      <c r="H33" s="379"/>
      <c r="I33" s="288"/>
    </row>
    <row r="34" spans="1:9" s="223" customFormat="1" ht="16.5" customHeight="1">
      <c r="A34" s="307" t="s">
        <v>482</v>
      </c>
      <c r="B34" s="117"/>
      <c r="C34" s="380" t="s">
        <v>97</v>
      </c>
      <c r="D34" s="381">
        <v>201.00000000000006</v>
      </c>
      <c r="E34" s="381">
        <v>-1025</v>
      </c>
      <c r="F34" s="381">
        <v>181.00000000000006</v>
      </c>
      <c r="G34" s="381">
        <v>3136</v>
      </c>
      <c r="H34" s="379"/>
      <c r="I34" s="288"/>
    </row>
    <row r="35" spans="1:9" s="223" customFormat="1" ht="16.5" customHeight="1">
      <c r="A35" s="307" t="s">
        <v>483</v>
      </c>
      <c r="B35" s="117"/>
      <c r="C35" s="389" t="s">
        <v>121</v>
      </c>
      <c r="D35" s="381">
        <v>0</v>
      </c>
      <c r="E35" s="381">
        <v>0</v>
      </c>
      <c r="F35" s="381">
        <v>0</v>
      </c>
      <c r="G35" s="381">
        <v>0</v>
      </c>
      <c r="H35" s="379"/>
      <c r="I35" s="288"/>
    </row>
    <row r="36" spans="1:9" s="223" customFormat="1" ht="16.5" customHeight="1">
      <c r="A36" s="307" t="s">
        <v>484</v>
      </c>
      <c r="B36" s="117"/>
      <c r="C36" s="406" t="s">
        <v>99</v>
      </c>
      <c r="D36" s="381">
        <v>0</v>
      </c>
      <c r="E36" s="381">
        <v>0</v>
      </c>
      <c r="F36" s="381">
        <v>0</v>
      </c>
      <c r="G36" s="381">
        <v>0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485</v>
      </c>
      <c r="B38" s="117"/>
      <c r="C38" s="380" t="s">
        <v>142</v>
      </c>
      <c r="D38" s="381">
        <v>111017.99999999988</v>
      </c>
      <c r="E38" s="381">
        <v>102509.00000000012</v>
      </c>
      <c r="F38" s="381">
        <v>-46267.000000000146</v>
      </c>
      <c r="G38" s="381">
        <v>5448</v>
      </c>
      <c r="H38" s="379"/>
      <c r="I38" s="288"/>
    </row>
    <row r="39" spans="1:9" s="223" customFormat="1" ht="16.5" customHeight="1">
      <c r="A39" s="307" t="s">
        <v>486</v>
      </c>
      <c r="B39" s="117"/>
      <c r="C39" s="380" t="s">
        <v>143</v>
      </c>
      <c r="D39" s="381">
        <v>0</v>
      </c>
      <c r="E39" s="381">
        <v>484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487</v>
      </c>
      <c r="B40" s="117"/>
      <c r="C40" s="380" t="s">
        <v>144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488</v>
      </c>
      <c r="B42" s="117"/>
      <c r="C42" s="127" t="s">
        <v>91</v>
      </c>
      <c r="D42" s="381">
        <v>11770.99999999997</v>
      </c>
      <c r="E42" s="381">
        <v>20972.000000000007</v>
      </c>
      <c r="F42" s="381">
        <v>464</v>
      </c>
      <c r="G42" s="381">
        <v>-5531.463802848943</v>
      </c>
      <c r="H42" s="379"/>
      <c r="I42" s="288"/>
    </row>
    <row r="43" spans="1:9" s="223" customFormat="1" ht="16.5" customHeight="1">
      <c r="A43" s="307" t="s">
        <v>489</v>
      </c>
      <c r="B43" s="117"/>
      <c r="C43" s="380" t="s">
        <v>108</v>
      </c>
      <c r="D43" s="381">
        <v>11770.99999999997</v>
      </c>
      <c r="E43" s="381">
        <v>20972.000000000007</v>
      </c>
      <c r="F43" s="381">
        <v>464</v>
      </c>
      <c r="G43" s="381">
        <v>-5531.463802848943</v>
      </c>
      <c r="H43" s="379"/>
      <c r="I43" s="288"/>
    </row>
    <row r="44" spans="1:9" s="223" customFormat="1" ht="16.5" customHeight="1">
      <c r="A44" s="307" t="s">
        <v>490</v>
      </c>
      <c r="B44" s="117"/>
      <c r="C44" s="380" t="s">
        <v>89</v>
      </c>
      <c r="D44" s="381">
        <v>0</v>
      </c>
      <c r="E44" s="381">
        <v>0</v>
      </c>
      <c r="F44" s="381">
        <v>0</v>
      </c>
      <c r="G44" s="381">
        <v>0</v>
      </c>
      <c r="H44" s="379"/>
      <c r="I44" s="288"/>
    </row>
    <row r="45" spans="1:9" ht="12.7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20.25" customHeight="1" thickBot="1" thickTop="1">
      <c r="A46" s="309" t="s">
        <v>491</v>
      </c>
      <c r="B46" s="117"/>
      <c r="C46" s="115" t="s">
        <v>160</v>
      </c>
      <c r="D46" s="338">
        <v>171274.99999999985</v>
      </c>
      <c r="E46" s="338">
        <v>-46235.999999999876</v>
      </c>
      <c r="F46" s="338">
        <v>-140561.00000000015</v>
      </c>
      <c r="G46" s="339">
        <v>-605589</v>
      </c>
      <c r="H46" s="143"/>
      <c r="I46" s="288"/>
    </row>
    <row r="47" spans="1:9" s="228" customFormat="1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s="228" customFormat="1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s="228" customFormat="1" ht="18.75" thickBot="1" thickTop="1">
      <c r="A49" s="309" t="s">
        <v>492</v>
      </c>
      <c r="B49" s="57"/>
      <c r="C49" s="115" t="s">
        <v>161</v>
      </c>
      <c r="D49" s="335">
        <v>1233752</v>
      </c>
      <c r="E49" s="335">
        <v>1171302</v>
      </c>
      <c r="F49" s="335">
        <v>1030500</v>
      </c>
      <c r="G49" s="336">
        <v>433639</v>
      </c>
      <c r="H49" s="141"/>
      <c r="I49" s="267"/>
    </row>
    <row r="50" spans="1:9" s="228" customFormat="1" ht="15.75" thickTop="1">
      <c r="A50" s="307" t="s">
        <v>493</v>
      </c>
      <c r="B50" s="57"/>
      <c r="C50" s="380" t="s">
        <v>162</v>
      </c>
      <c r="D50" s="381">
        <v>1254513</v>
      </c>
      <c r="E50" s="381">
        <v>1208277</v>
      </c>
      <c r="F50" s="381">
        <v>1067716</v>
      </c>
      <c r="G50" s="381">
        <v>462127</v>
      </c>
      <c r="H50" s="379"/>
      <c r="I50" s="267"/>
    </row>
    <row r="51" spans="1:9" s="228" customFormat="1" ht="15">
      <c r="A51" s="307" t="s">
        <v>494</v>
      </c>
      <c r="B51" s="57"/>
      <c r="C51" s="447" t="s">
        <v>163</v>
      </c>
      <c r="D51" s="448">
        <v>20761</v>
      </c>
      <c r="E51" s="448">
        <v>36975</v>
      </c>
      <c r="F51" s="448">
        <v>37216</v>
      </c>
      <c r="G51" s="448">
        <v>28488</v>
      </c>
      <c r="H51" s="449"/>
      <c r="I51" s="267"/>
    </row>
    <row r="52" spans="1:9" s="228" customFormat="1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s="228" customFormat="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s="228" customFormat="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s="228" customFormat="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s="228" customFormat="1" ht="15.75">
      <c r="A56" s="114"/>
      <c r="B56" s="57"/>
      <c r="C56" s="24" t="s">
        <v>145</v>
      </c>
      <c r="D56" s="212"/>
      <c r="E56" s="225"/>
      <c r="F56" s="225"/>
      <c r="G56" s="212" t="s">
        <v>92</v>
      </c>
      <c r="H56" s="225"/>
      <c r="I56" s="267"/>
      <c r="K56" s="212"/>
    </row>
    <row r="57" spans="1:11" s="228" customFormat="1" ht="15.75">
      <c r="A57" s="114"/>
      <c r="B57" s="57"/>
      <c r="C57" s="47" t="s">
        <v>159</v>
      </c>
      <c r="D57" s="212"/>
      <c r="E57" s="225"/>
      <c r="F57" s="225"/>
      <c r="G57" s="212" t="s">
        <v>147</v>
      </c>
      <c r="H57" s="225"/>
      <c r="I57" s="267"/>
      <c r="K57" s="212"/>
    </row>
    <row r="58" spans="1:11" s="228" customFormat="1" ht="15.75">
      <c r="A58" s="114"/>
      <c r="B58" s="57"/>
      <c r="C58" s="47" t="s">
        <v>139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26"/>
      <c r="D59" s="304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5"/>
      <c r="E61" s="305"/>
      <c r="F61" s="305"/>
      <c r="G61" s="305"/>
      <c r="H61" s="305"/>
    </row>
    <row r="62" spans="1:10" s="228" customFormat="1" ht="30" customHeight="1">
      <c r="A62" s="236"/>
      <c r="B62" s="200" t="s">
        <v>170</v>
      </c>
      <c r="C62" s="193"/>
      <c r="D62" s="483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83"/>
      <c r="F62" s="483"/>
      <c r="G62" s="483"/>
      <c r="H62" s="272"/>
      <c r="I62" s="221"/>
      <c r="J62" s="235"/>
    </row>
    <row r="63" spans="1:10" s="228" customFormat="1" ht="15">
      <c r="A63" s="236"/>
      <c r="B63" s="183" t="s">
        <v>171</v>
      </c>
      <c r="C63" s="110"/>
      <c r="D63" s="37"/>
      <c r="E63" s="37"/>
      <c r="F63" s="37"/>
      <c r="G63" s="37"/>
      <c r="H63" s="247"/>
      <c r="I63" s="222"/>
      <c r="J63" s="235"/>
    </row>
    <row r="64" spans="1:10" s="228" customFormat="1" ht="15.75">
      <c r="A64" s="236"/>
      <c r="B64" s="202"/>
      <c r="C64" s="195" t="s">
        <v>573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1.8189894035458565E-12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1:10" s="228" customFormat="1" ht="15.75">
      <c r="A65" s="236"/>
      <c r="B65" s="202"/>
      <c r="C65" s="195" t="s">
        <v>574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1.7053025658242404E-12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1:10" s="228" customFormat="1" ht="15.75">
      <c r="A66" s="236"/>
      <c r="B66" s="202"/>
      <c r="C66" s="132" t="s">
        <v>211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1:10" s="228" customFormat="1" ht="15.75">
      <c r="A67" s="236"/>
      <c r="B67" s="202"/>
      <c r="C67" s="195" t="s">
        <v>212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1:10" s="228" customFormat="1" ht="15.75">
      <c r="A68" s="236"/>
      <c r="B68" s="202"/>
      <c r="C68" s="195" t="s">
        <v>213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1:10" s="228" customFormat="1" ht="15.75">
      <c r="A69" s="236"/>
      <c r="B69" s="202"/>
      <c r="C69" s="195" t="s">
        <v>214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1:10" s="228" customFormat="1" ht="15.75">
      <c r="A70" s="236"/>
      <c r="B70" s="202"/>
      <c r="C70" s="195" t="s">
        <v>215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1:10" s="228" customFormat="1" ht="34.5">
      <c r="A71" s="236"/>
      <c r="B71" s="202"/>
      <c r="C71" s="195" t="s">
        <v>546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1:9" s="228" customFormat="1" ht="15.75">
      <c r="A72" s="236"/>
      <c r="B72" s="202"/>
      <c r="C72" s="195" t="s">
        <v>216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1:9" s="228" customFormat="1" ht="15.75">
      <c r="A73" s="236"/>
      <c r="B73" s="202"/>
      <c r="C73" s="195" t="s">
        <v>190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1:9" s="228" customFormat="1" ht="15.75">
      <c r="A74" s="236"/>
      <c r="B74" s="197" t="s">
        <v>178</v>
      </c>
      <c r="C74" s="203"/>
      <c r="D74" s="371"/>
      <c r="E74" s="371"/>
      <c r="F74" s="371"/>
      <c r="G74" s="371"/>
      <c r="H74" s="247"/>
      <c r="I74" s="222"/>
    </row>
    <row r="75" spans="1:9" s="228" customFormat="1" ht="15.75">
      <c r="A75" s="236"/>
      <c r="B75" s="202"/>
      <c r="C75" s="195" t="s">
        <v>217</v>
      </c>
      <c r="D75" s="371">
        <f>IF('Table 1'!E13="M",0,'Table 1'!E13)+IF(D10="M",0,D10)</f>
        <v>0</v>
      </c>
      <c r="E75" s="371">
        <f>IF('Table 1'!F13="M",0,'Table 1'!F13)+IF(E10="M",0,E10)</f>
        <v>0</v>
      </c>
      <c r="F75" s="371">
        <f>IF('Table 1'!G13="M",0,'Table 1'!G13)+IF(F10="M",0,F10)</f>
        <v>0</v>
      </c>
      <c r="G75" s="371">
        <f>IF('Table 1'!H13="M",0,'Table 1'!H13)+IF(G10="M",0,G10)</f>
        <v>0</v>
      </c>
      <c r="H75" s="247"/>
      <c r="I75" s="222"/>
    </row>
    <row r="76" spans="2:9" ht="15.75">
      <c r="B76" s="204"/>
      <c r="C76" s="199" t="s">
        <v>571</v>
      </c>
      <c r="D76" s="462"/>
      <c r="E76" s="372">
        <f>IF(ISTEXT(E46),0,E46)-(IF(ISTEXT(E50),0,E50)-IF(ISTEXT(D50),0,D50))</f>
        <v>1.2369127944111824E-10</v>
      </c>
      <c r="F76" s="372">
        <f>IF(ISTEXT(F46),0,F46)-(IF(ISTEXT(F50),0,F50)-IF(ISTEXT(E50),0,E50))</f>
        <v>0</v>
      </c>
      <c r="G76" s="372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85" zoomScaleNormal="85" zoomScalePageLayoutView="0" colorId="22" workbookViewId="0" topLeftCell="B1">
      <selection activeCell="C2" sqref="C2"/>
    </sheetView>
  </sheetViews>
  <sheetFormatPr defaultColWidth="9.77734375" defaultRowHeight="15"/>
  <cols>
    <col min="1" max="1" width="7.21484375" style="236" hidden="1" customWidth="1"/>
    <col min="2" max="2" width="3.77734375" style="147" customWidth="1"/>
    <col min="3" max="3" width="55.5546875" style="231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7"/>
      <c r="E1" s="232"/>
      <c r="F1" s="232"/>
      <c r="G1" s="232"/>
      <c r="H1" s="232"/>
      <c r="I1" s="232"/>
      <c r="K1" s="212"/>
      <c r="L1" s="456" t="str">
        <f>'Cover page'!$N$1</f>
        <v>Apr.2014</v>
      </c>
    </row>
    <row r="2" spans="1:11" ht="18">
      <c r="A2" s="34"/>
      <c r="B2" s="111" t="s">
        <v>45</v>
      </c>
      <c r="C2" s="44" t="s">
        <v>82</v>
      </c>
      <c r="D2" s="237"/>
      <c r="K2" s="212"/>
    </row>
    <row r="3" spans="1:11" ht="18">
      <c r="A3" s="34"/>
      <c r="B3" s="111"/>
      <c r="C3" s="44" t="s">
        <v>83</v>
      </c>
      <c r="D3" s="237"/>
      <c r="K3" s="212"/>
    </row>
    <row r="4" spans="1:11" ht="16.5" thickBot="1">
      <c r="A4" s="34"/>
      <c r="B4" s="111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Hungary</v>
      </c>
      <c r="D6" s="25"/>
      <c r="E6" s="482" t="s">
        <v>2</v>
      </c>
      <c r="F6" s="482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61" t="str">
        <f>'Cover page'!E14</f>
        <v>Date: 31/03/2014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495</v>
      </c>
      <c r="B10" s="57"/>
      <c r="C10" s="115" t="s">
        <v>112</v>
      </c>
      <c r="D10" s="335">
        <v>-47123</v>
      </c>
      <c r="E10" s="335">
        <v>-24701</v>
      </c>
      <c r="F10" s="335">
        <v>4085</v>
      </c>
      <c r="G10" s="336">
        <v>-140554.13680599988</v>
      </c>
      <c r="H10" s="141"/>
      <c r="I10" s="267"/>
    </row>
    <row r="11" spans="1:9" ht="6" customHeight="1" thickTop="1">
      <c r="A11" s="307"/>
      <c r="B11" s="57"/>
      <c r="C11" s="455"/>
      <c r="D11" s="451"/>
      <c r="E11" s="451"/>
      <c r="F11" s="451"/>
      <c r="G11" s="452"/>
      <c r="H11" s="144"/>
      <c r="I11" s="267"/>
    </row>
    <row r="12" spans="1:9" s="223" customFormat="1" ht="16.5" customHeight="1">
      <c r="A12" s="307" t="s">
        <v>496</v>
      </c>
      <c r="B12" s="116"/>
      <c r="C12" s="454" t="s">
        <v>140</v>
      </c>
      <c r="D12" s="453">
        <f>IF(AND(D13="M",D14="M",D15="M",D22="M",D27="M"),"M",D13+D14+D15+D22+D27)</f>
        <v>-340.9999999999942</v>
      </c>
      <c r="E12" s="453">
        <f>IF(AND(E13="M",E14="M",E15="M",E22="M",E27="M"),"M",E13+E14+E15+E22+E27)</f>
        <v>24455.000000000004</v>
      </c>
      <c r="F12" s="453">
        <f>IF(AND(F13="M",F14="M",F15="M",F22="M",F27="M"),"M",F13+F14+F15+F22+F27)</f>
        <v>20059.999999999993</v>
      </c>
      <c r="G12" s="453">
        <f>IF(AND(G13="M",G14="M",G15="M",G22="M",G27="M"),"M",G13+G14+G15+G22+G27)</f>
        <v>29929</v>
      </c>
      <c r="H12" s="450"/>
      <c r="I12" s="288"/>
    </row>
    <row r="13" spans="1:9" s="223" customFormat="1" ht="16.5" customHeight="1">
      <c r="A13" s="307" t="s">
        <v>497</v>
      </c>
      <c r="B13" s="117"/>
      <c r="C13" s="380" t="s">
        <v>86</v>
      </c>
      <c r="D13" s="381">
        <v>-1315.9999999999998</v>
      </c>
      <c r="E13" s="381">
        <v>-2796</v>
      </c>
      <c r="F13" s="381">
        <v>-8498.999999999998</v>
      </c>
      <c r="G13" s="381">
        <v>-1503</v>
      </c>
      <c r="H13" s="379"/>
      <c r="I13" s="288"/>
    </row>
    <row r="14" spans="1:9" s="223" customFormat="1" ht="16.5" customHeight="1">
      <c r="A14" s="307" t="s">
        <v>498</v>
      </c>
      <c r="B14" s="117"/>
      <c r="C14" s="380" t="s">
        <v>96</v>
      </c>
      <c r="D14" s="381">
        <v>0</v>
      </c>
      <c r="E14" s="381">
        <v>0</v>
      </c>
      <c r="F14" s="381">
        <v>0</v>
      </c>
      <c r="G14" s="381">
        <v>0</v>
      </c>
      <c r="H14" s="379"/>
      <c r="I14" s="288"/>
    </row>
    <row r="15" spans="1:9" s="223" customFormat="1" ht="16.5" customHeight="1">
      <c r="A15" s="307" t="s">
        <v>499</v>
      </c>
      <c r="B15" s="117"/>
      <c r="C15" s="380" t="s">
        <v>46</v>
      </c>
      <c r="D15" s="381">
        <v>-47</v>
      </c>
      <c r="E15" s="381">
        <v>-80</v>
      </c>
      <c r="F15" s="381">
        <v>-8.99999999999998</v>
      </c>
      <c r="G15" s="381">
        <v>152</v>
      </c>
      <c r="H15" s="379"/>
      <c r="I15" s="288"/>
    </row>
    <row r="16" spans="1:9" s="223" customFormat="1" ht="16.5" customHeight="1">
      <c r="A16" s="307" t="s">
        <v>500</v>
      </c>
      <c r="B16" s="117"/>
      <c r="C16" s="382" t="s">
        <v>78</v>
      </c>
      <c r="D16" s="383">
        <v>24</v>
      </c>
      <c r="E16" s="384">
        <v>94</v>
      </c>
      <c r="F16" s="384">
        <v>55</v>
      </c>
      <c r="G16" s="385">
        <v>0</v>
      </c>
      <c r="H16" s="379"/>
      <c r="I16" s="288"/>
    </row>
    <row r="17" spans="1:9" s="223" customFormat="1" ht="16.5" customHeight="1">
      <c r="A17" s="307" t="s">
        <v>501</v>
      </c>
      <c r="B17" s="117"/>
      <c r="C17" s="382" t="s">
        <v>79</v>
      </c>
      <c r="D17" s="386">
        <v>-71</v>
      </c>
      <c r="E17" s="387">
        <v>-174</v>
      </c>
      <c r="F17" s="387">
        <v>-63.99999999999998</v>
      </c>
      <c r="G17" s="388">
        <v>152</v>
      </c>
      <c r="H17" s="379"/>
      <c r="I17" s="288"/>
    </row>
    <row r="18" spans="1:9" s="223" customFormat="1" ht="16.5" customHeight="1">
      <c r="A18" s="307" t="s">
        <v>502</v>
      </c>
      <c r="B18" s="117"/>
      <c r="C18" s="389" t="s">
        <v>132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8"/>
    </row>
    <row r="19" spans="1:9" s="223" customFormat="1" ht="16.5" customHeight="1">
      <c r="A19" s="307" t="s">
        <v>503</v>
      </c>
      <c r="B19" s="117"/>
      <c r="C19" s="389" t="s">
        <v>126</v>
      </c>
      <c r="D19" s="381">
        <v>-47</v>
      </c>
      <c r="E19" s="381">
        <v>-80</v>
      </c>
      <c r="F19" s="381">
        <v>-8.99999999999998</v>
      </c>
      <c r="G19" s="381">
        <v>152</v>
      </c>
      <c r="H19" s="379"/>
      <c r="I19" s="288"/>
    </row>
    <row r="20" spans="1:9" s="223" customFormat="1" ht="16.5" customHeight="1">
      <c r="A20" s="307" t="s">
        <v>504</v>
      </c>
      <c r="B20" s="117"/>
      <c r="C20" s="390" t="s">
        <v>122</v>
      </c>
      <c r="D20" s="391">
        <v>24</v>
      </c>
      <c r="E20" s="392">
        <v>94</v>
      </c>
      <c r="F20" s="392">
        <v>55</v>
      </c>
      <c r="G20" s="393">
        <v>0</v>
      </c>
      <c r="H20" s="379"/>
      <c r="I20" s="288"/>
    </row>
    <row r="21" spans="1:9" s="223" customFormat="1" ht="16.5" customHeight="1">
      <c r="A21" s="307" t="s">
        <v>505</v>
      </c>
      <c r="B21" s="117"/>
      <c r="C21" s="390" t="s">
        <v>123</v>
      </c>
      <c r="D21" s="394">
        <v>-71</v>
      </c>
      <c r="E21" s="395">
        <v>-174</v>
      </c>
      <c r="F21" s="395">
        <v>-63.99999999999998</v>
      </c>
      <c r="G21" s="396">
        <v>152</v>
      </c>
      <c r="H21" s="379"/>
      <c r="I21" s="288"/>
    </row>
    <row r="22" spans="1:9" s="223" customFormat="1" ht="16.5" customHeight="1">
      <c r="A22" s="307" t="s">
        <v>506</v>
      </c>
      <c r="B22" s="117"/>
      <c r="C22" s="380" t="s">
        <v>47</v>
      </c>
      <c r="D22" s="381">
        <v>0</v>
      </c>
      <c r="E22" s="381">
        <v>0</v>
      </c>
      <c r="F22" s="381">
        <v>0</v>
      </c>
      <c r="G22" s="381">
        <v>0</v>
      </c>
      <c r="H22" s="379"/>
      <c r="I22" s="288"/>
    </row>
    <row r="23" spans="1:9" s="223" customFormat="1" ht="16.5" customHeight="1">
      <c r="A23" s="307" t="s">
        <v>507</v>
      </c>
      <c r="B23" s="117"/>
      <c r="C23" s="389" t="s">
        <v>141</v>
      </c>
      <c r="D23" s="381">
        <v>0</v>
      </c>
      <c r="E23" s="381">
        <v>0</v>
      </c>
      <c r="F23" s="381">
        <v>0</v>
      </c>
      <c r="G23" s="381">
        <v>0</v>
      </c>
      <c r="H23" s="379"/>
      <c r="I23" s="288"/>
    </row>
    <row r="24" spans="1:9" s="223" customFormat="1" ht="16.5" customHeight="1">
      <c r="A24" s="307" t="s">
        <v>508</v>
      </c>
      <c r="B24" s="117"/>
      <c r="C24" s="389" t="s">
        <v>133</v>
      </c>
      <c r="D24" s="381">
        <v>0</v>
      </c>
      <c r="E24" s="381">
        <v>0</v>
      </c>
      <c r="F24" s="381">
        <v>0</v>
      </c>
      <c r="G24" s="381">
        <v>0</v>
      </c>
      <c r="H24" s="379"/>
      <c r="I24" s="288"/>
    </row>
    <row r="25" spans="1:9" s="223" customFormat="1" ht="16.5" customHeight="1">
      <c r="A25" s="307" t="s">
        <v>509</v>
      </c>
      <c r="B25" s="117"/>
      <c r="C25" s="390" t="s">
        <v>127</v>
      </c>
      <c r="D25" s="397">
        <v>0</v>
      </c>
      <c r="E25" s="398">
        <v>0</v>
      </c>
      <c r="F25" s="398">
        <v>0</v>
      </c>
      <c r="G25" s="399">
        <v>0</v>
      </c>
      <c r="H25" s="379"/>
      <c r="I25" s="288"/>
    </row>
    <row r="26" spans="1:9" s="223" customFormat="1" ht="16.5" customHeight="1">
      <c r="A26" s="307" t="s">
        <v>510</v>
      </c>
      <c r="B26" s="117"/>
      <c r="C26" s="390" t="s">
        <v>128</v>
      </c>
      <c r="D26" s="397">
        <v>0</v>
      </c>
      <c r="E26" s="398">
        <v>0</v>
      </c>
      <c r="F26" s="398">
        <v>0</v>
      </c>
      <c r="G26" s="399">
        <v>0</v>
      </c>
      <c r="H26" s="379"/>
      <c r="I26" s="288"/>
    </row>
    <row r="27" spans="1:9" s="223" customFormat="1" ht="16.5" customHeight="1">
      <c r="A27" s="307" t="s">
        <v>511</v>
      </c>
      <c r="B27" s="117"/>
      <c r="C27" s="380" t="s">
        <v>87</v>
      </c>
      <c r="D27" s="381">
        <v>1022.0000000000056</v>
      </c>
      <c r="E27" s="381">
        <v>27331.000000000004</v>
      </c>
      <c r="F27" s="381">
        <v>28567.999999999993</v>
      </c>
      <c r="G27" s="381">
        <v>31280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512</v>
      </c>
      <c r="B29" s="117"/>
      <c r="C29" s="127" t="s">
        <v>232</v>
      </c>
      <c r="D29" s="378">
        <f>IF(AND(D30="M",D31="M",D33="M",D34="M",D36="M",D38="M",D39="M",D40="M"),"M",SUM(D30:D31)+SUM(D33:D34)+D36+SUM(D38:D40))</f>
        <v>12167.000000000004</v>
      </c>
      <c r="E29" s="378">
        <f>IF(AND(E30="M",E31="M",E33="M",E34="M",E36="M",E38="M",E39="M",E40="M"),"M",SUM(E30:E31)+SUM(E33:E34)+E36+SUM(E38:E40))</f>
        <v>-13522.999999999973</v>
      </c>
      <c r="F29" s="378">
        <f>IF(AND(F30="M",F31="M",F33="M",F34="M",F36="M",F38="M",F39="M",F40="M"),"M",SUM(F30:F31)+SUM(F33:F34)+F36+SUM(F38:F40))</f>
        <v>80.00000000000185</v>
      </c>
      <c r="G29" s="378">
        <f>IF(AND(G30="M",G31="M",G33="M",G34="M",G36="M",G38="M",G39="M",G40="M"),"M",SUM(G30:G31)+SUM(G33:G34)+G36+SUM(G38:G40))</f>
        <v>-3529.000000000002</v>
      </c>
      <c r="H29" s="379"/>
      <c r="I29" s="288"/>
    </row>
    <row r="30" spans="1:9" s="223" customFormat="1" ht="16.5" customHeight="1">
      <c r="A30" s="307" t="s">
        <v>513</v>
      </c>
      <c r="B30" s="117"/>
      <c r="C30" s="380" t="s">
        <v>90</v>
      </c>
      <c r="D30" s="381">
        <v>0</v>
      </c>
      <c r="E30" s="381">
        <v>0</v>
      </c>
      <c r="F30" s="381">
        <v>0</v>
      </c>
      <c r="G30" s="381">
        <v>0</v>
      </c>
      <c r="H30" s="379"/>
      <c r="I30" s="288"/>
    </row>
    <row r="31" spans="1:9" s="223" customFormat="1" ht="16.5" customHeight="1">
      <c r="A31" s="307" t="s">
        <v>514</v>
      </c>
      <c r="B31" s="117"/>
      <c r="C31" s="380" t="s">
        <v>100</v>
      </c>
      <c r="D31" s="381">
        <v>12167.000000000004</v>
      </c>
      <c r="E31" s="381">
        <v>-13523.000000000002</v>
      </c>
      <c r="F31" s="381">
        <v>80.00000000000185</v>
      </c>
      <c r="G31" s="381">
        <v>-3529.000000000002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515</v>
      </c>
      <c r="B33" s="117"/>
      <c r="C33" s="380" t="s">
        <v>98</v>
      </c>
      <c r="D33" s="381">
        <v>0</v>
      </c>
      <c r="E33" s="381">
        <v>0</v>
      </c>
      <c r="F33" s="381">
        <v>0</v>
      </c>
      <c r="G33" s="381">
        <v>0</v>
      </c>
      <c r="H33" s="379"/>
      <c r="I33" s="288"/>
    </row>
    <row r="34" spans="1:9" s="223" customFormat="1" ht="16.5" customHeight="1">
      <c r="A34" s="307" t="s">
        <v>516</v>
      </c>
      <c r="B34" s="117"/>
      <c r="C34" s="380" t="s">
        <v>97</v>
      </c>
      <c r="D34" s="381">
        <v>0</v>
      </c>
      <c r="E34" s="381">
        <v>0</v>
      </c>
      <c r="F34" s="381">
        <v>0</v>
      </c>
      <c r="G34" s="381">
        <v>0</v>
      </c>
      <c r="H34" s="379"/>
      <c r="I34" s="288"/>
    </row>
    <row r="35" spans="1:9" s="223" customFormat="1" ht="16.5" customHeight="1">
      <c r="A35" s="307" t="s">
        <v>517</v>
      </c>
      <c r="B35" s="117"/>
      <c r="C35" s="389" t="s">
        <v>121</v>
      </c>
      <c r="D35" s="381">
        <v>0</v>
      </c>
      <c r="E35" s="381">
        <v>0</v>
      </c>
      <c r="F35" s="381">
        <v>0</v>
      </c>
      <c r="G35" s="381">
        <v>0</v>
      </c>
      <c r="H35" s="379"/>
      <c r="I35" s="288"/>
    </row>
    <row r="36" spans="1:9" s="223" customFormat="1" ht="16.5" customHeight="1">
      <c r="A36" s="307" t="s">
        <v>518</v>
      </c>
      <c r="B36" s="117"/>
      <c r="C36" s="406" t="s">
        <v>99</v>
      </c>
      <c r="D36" s="381">
        <v>0</v>
      </c>
      <c r="E36" s="381">
        <v>0</v>
      </c>
      <c r="F36" s="381">
        <v>0</v>
      </c>
      <c r="G36" s="381">
        <v>0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519</v>
      </c>
      <c r="B38" s="117"/>
      <c r="C38" s="380" t="s">
        <v>142</v>
      </c>
      <c r="D38" s="381">
        <v>0</v>
      </c>
      <c r="E38" s="381">
        <v>2.9103830456733704E-11</v>
      </c>
      <c r="F38" s="381">
        <v>0</v>
      </c>
      <c r="G38" s="381">
        <v>0</v>
      </c>
      <c r="H38" s="379"/>
      <c r="I38" s="288"/>
    </row>
    <row r="39" spans="1:9" s="223" customFormat="1" ht="16.5" customHeight="1">
      <c r="A39" s="307" t="s">
        <v>520</v>
      </c>
      <c r="B39" s="117"/>
      <c r="C39" s="380" t="s">
        <v>143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521</v>
      </c>
      <c r="B40" s="117"/>
      <c r="C40" s="380" t="s">
        <v>144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522</v>
      </c>
      <c r="B42" s="117"/>
      <c r="C42" s="127" t="s">
        <v>91</v>
      </c>
      <c r="D42" s="381">
        <v>41</v>
      </c>
      <c r="E42" s="381">
        <v>5264.999999999964</v>
      </c>
      <c r="F42" s="381">
        <v>3230.0000000000036</v>
      </c>
      <c r="G42" s="381">
        <v>2375.1368059998786</v>
      </c>
      <c r="H42" s="379"/>
      <c r="I42" s="288"/>
    </row>
    <row r="43" spans="1:9" s="223" customFormat="1" ht="16.5" customHeight="1">
      <c r="A43" s="307" t="s">
        <v>523</v>
      </c>
      <c r="B43" s="117"/>
      <c r="C43" s="380" t="s">
        <v>108</v>
      </c>
      <c r="D43" s="381">
        <v>41</v>
      </c>
      <c r="E43" s="381">
        <v>5264.999999999964</v>
      </c>
      <c r="F43" s="381">
        <v>3230.0000000000036</v>
      </c>
      <c r="G43" s="381">
        <v>2375.1368059998786</v>
      </c>
      <c r="H43" s="379"/>
      <c r="I43" s="288"/>
    </row>
    <row r="44" spans="1:9" s="223" customFormat="1" ht="16.5" customHeight="1">
      <c r="A44" s="307" t="s">
        <v>524</v>
      </c>
      <c r="B44" s="117"/>
      <c r="C44" s="380" t="s">
        <v>89</v>
      </c>
      <c r="D44" s="381">
        <v>0</v>
      </c>
      <c r="E44" s="381">
        <v>0</v>
      </c>
      <c r="F44" s="381">
        <v>0</v>
      </c>
      <c r="G44" s="381">
        <v>0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19.5" customHeight="1" thickBot="1" thickTop="1">
      <c r="A46" s="309" t="s">
        <v>525</v>
      </c>
      <c r="B46" s="117"/>
      <c r="C46" s="115" t="s">
        <v>165</v>
      </c>
      <c r="D46" s="338">
        <v>-35255.999999999985</v>
      </c>
      <c r="E46" s="338">
        <v>-8504.000000000005</v>
      </c>
      <c r="F46" s="338">
        <v>27455</v>
      </c>
      <c r="G46" s="339">
        <v>-111779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9" t="s">
        <v>526</v>
      </c>
      <c r="B49" s="57"/>
      <c r="C49" s="115" t="s">
        <v>166</v>
      </c>
      <c r="D49" s="335">
        <v>89332</v>
      </c>
      <c r="E49" s="335">
        <v>83624</v>
      </c>
      <c r="F49" s="335">
        <v>119579</v>
      </c>
      <c r="G49" s="336">
        <v>9302</v>
      </c>
      <c r="H49" s="141"/>
      <c r="I49" s="267"/>
    </row>
    <row r="50" spans="1:9" ht="15.75" thickTop="1">
      <c r="A50" s="307" t="s">
        <v>527</v>
      </c>
      <c r="B50" s="57"/>
      <c r="C50" s="380" t="s">
        <v>167</v>
      </c>
      <c r="D50" s="381">
        <v>106123</v>
      </c>
      <c r="E50" s="381">
        <v>97619</v>
      </c>
      <c r="F50" s="381">
        <v>125074</v>
      </c>
      <c r="G50" s="381">
        <v>13295</v>
      </c>
      <c r="H50" s="379"/>
      <c r="I50" s="267"/>
    </row>
    <row r="51" spans="1:9" ht="15">
      <c r="A51" s="307" t="s">
        <v>528</v>
      </c>
      <c r="B51" s="57"/>
      <c r="C51" s="447" t="s">
        <v>168</v>
      </c>
      <c r="D51" s="448">
        <v>16791</v>
      </c>
      <c r="E51" s="448">
        <v>13995</v>
      </c>
      <c r="F51" s="448">
        <v>5495</v>
      </c>
      <c r="G51" s="448">
        <v>3993</v>
      </c>
      <c r="H51" s="449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303"/>
      <c r="F54" s="303"/>
      <c r="G54" s="303"/>
      <c r="H54" s="303"/>
      <c r="I54" s="267"/>
      <c r="K54" s="212"/>
    </row>
    <row r="55" spans="1:11" ht="15.75">
      <c r="A55" s="114"/>
      <c r="B55" s="57"/>
      <c r="C55" s="170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145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164</v>
      </c>
      <c r="D57" s="212"/>
      <c r="E57" s="225"/>
      <c r="F57" s="225"/>
      <c r="G57" s="212" t="s">
        <v>147</v>
      </c>
      <c r="H57" s="225"/>
      <c r="I57" s="267"/>
      <c r="K57" s="212"/>
    </row>
    <row r="58" spans="1:11" ht="15.75">
      <c r="A58" s="114"/>
      <c r="B58" s="57"/>
      <c r="C58" s="47" t="s">
        <v>139</v>
      </c>
      <c r="D58" s="212"/>
      <c r="E58" s="225"/>
      <c r="F58" s="225"/>
      <c r="G58" s="228"/>
      <c r="H58" s="225"/>
      <c r="I58" s="267"/>
      <c r="K58" s="212"/>
    </row>
    <row r="59" spans="1:11" ht="9.75" customHeight="1" thickBot="1">
      <c r="A59" s="124"/>
      <c r="B59" s="125"/>
      <c r="C59" s="126"/>
      <c r="D59" s="304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5"/>
      <c r="E61" s="305"/>
      <c r="F61" s="305"/>
      <c r="G61" s="305"/>
      <c r="H61" s="305"/>
    </row>
    <row r="62" spans="1:10" s="228" customFormat="1" ht="30" customHeight="1">
      <c r="A62" s="236"/>
      <c r="B62" s="200" t="s">
        <v>170</v>
      </c>
      <c r="C62" s="193"/>
      <c r="D62" s="483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83"/>
      <c r="F62" s="483"/>
      <c r="G62" s="483"/>
      <c r="H62" s="272"/>
      <c r="I62" s="221"/>
      <c r="J62" s="235"/>
    </row>
    <row r="63" spans="1:10" s="228" customFormat="1" ht="15">
      <c r="A63" s="236"/>
      <c r="B63" s="183" t="s">
        <v>171</v>
      </c>
      <c r="C63" s="110"/>
      <c r="D63" s="37"/>
      <c r="E63" s="37"/>
      <c r="F63" s="37"/>
      <c r="G63" s="37"/>
      <c r="H63" s="247"/>
      <c r="I63" s="222"/>
      <c r="J63" s="235"/>
    </row>
    <row r="64" spans="1:10" s="228" customFormat="1" ht="15.75">
      <c r="A64" s="236"/>
      <c r="B64" s="202"/>
      <c r="C64" s="195" t="s">
        <v>575</v>
      </c>
      <c r="D64" s="373">
        <f>IF(D46="M",0,D46)-IF(D10="M",0,D10)-IF(D12="M",0,D12)-IF(D29="M",0,D29)-IF(D42="M",0,D42)</f>
        <v>5.4569682106375694E-12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1:10" s="228" customFormat="1" ht="15.75">
      <c r="A65" s="236"/>
      <c r="B65" s="202"/>
      <c r="C65" s="195" t="s">
        <v>576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1:10" s="228" customFormat="1" ht="15.75">
      <c r="A66" s="236"/>
      <c r="B66" s="202"/>
      <c r="C66" s="132" t="s">
        <v>204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1:10" s="228" customFormat="1" ht="15.75">
      <c r="A67" s="236"/>
      <c r="B67" s="202"/>
      <c r="C67" s="195" t="s">
        <v>205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1:10" s="228" customFormat="1" ht="15.75">
      <c r="A68" s="236"/>
      <c r="B68" s="202"/>
      <c r="C68" s="195" t="s">
        <v>206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1:10" s="228" customFormat="1" ht="15.75">
      <c r="A69" s="236"/>
      <c r="B69" s="202"/>
      <c r="C69" s="195" t="s">
        <v>207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1:10" s="228" customFormat="1" ht="15.75">
      <c r="A70" s="236"/>
      <c r="B70" s="202"/>
      <c r="C70" s="195" t="s">
        <v>208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1:10" s="228" customFormat="1" ht="34.5">
      <c r="A71" s="236"/>
      <c r="B71" s="202"/>
      <c r="C71" s="195" t="s">
        <v>547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1:9" s="228" customFormat="1" ht="15.75">
      <c r="A72" s="236"/>
      <c r="B72" s="202"/>
      <c r="C72" s="195" t="s">
        <v>209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1:9" s="228" customFormat="1" ht="15.75">
      <c r="A73" s="236"/>
      <c r="B73" s="202"/>
      <c r="C73" s="195" t="s">
        <v>191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1:9" s="228" customFormat="1" ht="15.75">
      <c r="A74" s="236"/>
      <c r="B74" s="197" t="s">
        <v>178</v>
      </c>
      <c r="C74" s="203"/>
      <c r="D74" s="371"/>
      <c r="E74" s="371"/>
      <c r="F74" s="371"/>
      <c r="G74" s="371"/>
      <c r="H74" s="247"/>
      <c r="I74" s="222"/>
    </row>
    <row r="75" spans="1:9" s="228" customFormat="1" ht="15.75">
      <c r="A75" s="236"/>
      <c r="B75" s="202"/>
      <c r="C75" s="195" t="s">
        <v>210</v>
      </c>
      <c r="D75" s="371">
        <f>IF('Table 1'!E14="M",0,'Table 1'!E14)+IF(D10="M",0,D10)</f>
        <v>0</v>
      </c>
      <c r="E75" s="371">
        <f>IF('Table 1'!F14="M",0,'Table 1'!F14)+IF(E10="M",0,E10)</f>
        <v>0</v>
      </c>
      <c r="F75" s="371">
        <f>IF('Table 1'!G14="M",0,'Table 1'!G14)+IF(F10="M",0,F10)</f>
        <v>0</v>
      </c>
      <c r="G75" s="371">
        <f>IF('Table 1'!H14="M",0,'Table 1'!H14)+IF(G10="M",0,G10)</f>
        <v>0</v>
      </c>
      <c r="H75" s="247"/>
      <c r="I75" s="222"/>
    </row>
    <row r="76" spans="2:9" ht="15.75">
      <c r="B76" s="204"/>
      <c r="C76" s="199" t="s">
        <v>572</v>
      </c>
      <c r="D76" s="462"/>
      <c r="E76" s="372">
        <f>IF(ISTEXT(E46),0,E46)-(IF(ISTEXT(E50),0,E50)-IF(ISTEXT(D50),0,D50))</f>
        <v>0</v>
      </c>
      <c r="F76" s="372">
        <f>IF(ISTEXT(F46),0,F46)-(IF(ISTEXT(F50),0,F50)-IF(ISTEXT(E50),0,E50))</f>
        <v>0</v>
      </c>
      <c r="G76" s="372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"/>
  <sheetViews>
    <sheetView showGridLines="0" defaultGridColor="0" zoomScale="85" zoomScaleNormal="85" zoomScalePageLayoutView="0" colorId="22" workbookViewId="0" topLeftCell="B1">
      <selection activeCell="B2" sqref="B2"/>
    </sheetView>
  </sheetViews>
  <sheetFormatPr defaultColWidth="9.77734375" defaultRowHeight="15"/>
  <cols>
    <col min="1" max="1" width="5.99609375" style="313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12" ht="7.5" customHeight="1">
      <c r="A1" s="48" t="s">
        <v>532</v>
      </c>
      <c r="B1" s="23"/>
      <c r="C1" s="23"/>
      <c r="D1" s="23"/>
      <c r="K1" s="456" t="str">
        <f>'Cover page'!$N$1</f>
        <v>Apr.2014</v>
      </c>
      <c r="L1" s="456" t="s">
        <v>551</v>
      </c>
    </row>
    <row r="2" spans="1:12" ht="18">
      <c r="A2" s="48"/>
      <c r="B2" s="98" t="s">
        <v>1</v>
      </c>
      <c r="C2" s="23"/>
      <c r="D2" s="99"/>
      <c r="L2" s="456" t="s">
        <v>552</v>
      </c>
    </row>
    <row r="3" spans="1:12" ht="15.75" thickBot="1">
      <c r="A3" s="48"/>
      <c r="B3" s="23"/>
      <c r="C3" s="23"/>
      <c r="D3" s="23"/>
      <c r="L3" s="456" t="s">
        <v>553</v>
      </c>
    </row>
    <row r="4" spans="1:10" ht="16.5" thickTop="1">
      <c r="A4" s="311"/>
      <c r="B4" s="54"/>
      <c r="C4" s="56"/>
      <c r="D4" s="56"/>
      <c r="E4" s="238"/>
      <c r="F4" s="238"/>
      <c r="G4" s="238"/>
      <c r="H4" s="238"/>
      <c r="I4" s="238"/>
      <c r="J4" s="216"/>
    </row>
    <row r="5" spans="1:10" ht="18.75">
      <c r="A5" s="307"/>
      <c r="B5" s="58"/>
      <c r="C5" s="47" t="str">
        <f>'Cover page'!E13</f>
        <v>Member state: Hungary</v>
      </c>
      <c r="D5" s="23"/>
      <c r="E5" s="60" t="s">
        <v>2</v>
      </c>
      <c r="F5" s="61"/>
      <c r="G5" s="62"/>
      <c r="H5" s="61"/>
      <c r="I5" s="63"/>
      <c r="J5" s="217"/>
    </row>
    <row r="6" spans="1:10" ht="15.75">
      <c r="A6" s="307"/>
      <c r="B6" s="58"/>
      <c r="C6" s="227" t="s">
        <v>103</v>
      </c>
      <c r="D6" s="32"/>
      <c r="E6" s="28">
        <f>'Table 1'!E5</f>
        <v>2010</v>
      </c>
      <c r="F6" s="28">
        <f>'Table 1'!F5</f>
        <v>2011</v>
      </c>
      <c r="G6" s="28">
        <f>'Table 1'!G5</f>
        <v>2012</v>
      </c>
      <c r="H6" s="28">
        <f>'Table 1'!H5</f>
        <v>2013</v>
      </c>
      <c r="I6" s="28">
        <f>'Table 1'!I5</f>
        <v>2014</v>
      </c>
      <c r="J6" s="217"/>
    </row>
    <row r="7" spans="1:10" ht="15.75">
      <c r="A7" s="307"/>
      <c r="B7" s="58"/>
      <c r="C7" s="461" t="str">
        <f>'Cover page'!E14</f>
        <v>Date: 31/03/2014</v>
      </c>
      <c r="D7" s="101"/>
      <c r="E7" s="158" t="s">
        <v>553</v>
      </c>
      <c r="F7" s="158" t="s">
        <v>553</v>
      </c>
      <c r="G7" s="158" t="s">
        <v>552</v>
      </c>
      <c r="H7" s="158" t="s">
        <v>551</v>
      </c>
      <c r="I7" s="209" t="s">
        <v>48</v>
      </c>
      <c r="J7" s="217"/>
    </row>
    <row r="8" spans="1:10" ht="16.5" thickBot="1">
      <c r="A8" s="307"/>
      <c r="B8" s="102" t="s">
        <v>49</v>
      </c>
      <c r="C8" s="79"/>
      <c r="D8" s="82"/>
      <c r="E8" s="210"/>
      <c r="F8" s="210"/>
      <c r="G8" s="210"/>
      <c r="H8" s="210"/>
      <c r="I8" s="210"/>
      <c r="J8" s="217"/>
    </row>
    <row r="9" spans="1:10" ht="15.75">
      <c r="A9" s="307"/>
      <c r="B9" s="102" t="s">
        <v>50</v>
      </c>
      <c r="C9" s="75"/>
      <c r="D9" s="75"/>
      <c r="E9" s="211"/>
      <c r="F9" s="211"/>
      <c r="G9" s="211"/>
      <c r="H9" s="211"/>
      <c r="I9" s="211"/>
      <c r="J9" s="217"/>
    </row>
    <row r="10" spans="1:10" ht="15.75">
      <c r="A10" s="310" t="s">
        <v>529</v>
      </c>
      <c r="B10" s="103">
        <v>2</v>
      </c>
      <c r="C10" s="104" t="s">
        <v>51</v>
      </c>
      <c r="D10" s="104"/>
      <c r="E10" s="331">
        <v>373404</v>
      </c>
      <c r="F10" s="331">
        <v>378342</v>
      </c>
      <c r="G10" s="331">
        <v>420323</v>
      </c>
      <c r="H10" s="331">
        <v>405414</v>
      </c>
      <c r="I10" s="331" t="s">
        <v>589</v>
      </c>
      <c r="J10" s="217"/>
    </row>
    <row r="11" spans="1:10" ht="16.5" thickBot="1">
      <c r="A11" s="310"/>
      <c r="B11" s="103"/>
      <c r="C11" s="24"/>
      <c r="D11" s="24"/>
      <c r="E11" s="343"/>
      <c r="F11" s="343"/>
      <c r="G11" s="343"/>
      <c r="H11" s="343"/>
      <c r="I11" s="343"/>
      <c r="J11" s="217"/>
    </row>
    <row r="12" spans="1:10" ht="15">
      <c r="A12" s="310"/>
      <c r="B12" s="103"/>
      <c r="C12" s="67"/>
      <c r="D12" s="67"/>
      <c r="E12" s="344"/>
      <c r="F12" s="344"/>
      <c r="G12" s="344"/>
      <c r="H12" s="344"/>
      <c r="I12" s="344"/>
      <c r="J12" s="217"/>
    </row>
    <row r="13" spans="1:10" ht="15.75">
      <c r="A13" s="307"/>
      <c r="B13" s="103">
        <v>3</v>
      </c>
      <c r="C13" s="104" t="s">
        <v>52</v>
      </c>
      <c r="D13" s="104"/>
      <c r="E13" s="343"/>
      <c r="F13" s="343"/>
      <c r="G13" s="343"/>
      <c r="H13" s="343"/>
      <c r="I13" s="343"/>
      <c r="J13" s="217"/>
    </row>
    <row r="14" spans="1:10" ht="15">
      <c r="A14" s="307"/>
      <c r="B14" s="103"/>
      <c r="C14" s="23"/>
      <c r="D14" s="23"/>
      <c r="E14" s="343"/>
      <c r="F14" s="343"/>
      <c r="G14" s="343"/>
      <c r="H14" s="343"/>
      <c r="I14" s="343"/>
      <c r="J14" s="217"/>
    </row>
    <row r="15" spans="1:10" ht="15">
      <c r="A15" s="307"/>
      <c r="B15" s="103"/>
      <c r="C15" s="23"/>
      <c r="D15" s="23"/>
      <c r="E15" s="343"/>
      <c r="F15" s="343"/>
      <c r="G15" s="343"/>
      <c r="H15" s="343"/>
      <c r="I15" s="343"/>
      <c r="J15" s="217"/>
    </row>
    <row r="16" spans="1:10" ht="15.75">
      <c r="A16" s="310" t="s">
        <v>530</v>
      </c>
      <c r="B16" s="103"/>
      <c r="C16" s="33" t="s">
        <v>53</v>
      </c>
      <c r="D16" s="33"/>
      <c r="E16" s="331" t="s">
        <v>589</v>
      </c>
      <c r="F16" s="331" t="s">
        <v>589</v>
      </c>
      <c r="G16" s="331" t="s">
        <v>589</v>
      </c>
      <c r="H16" s="331" t="s">
        <v>589</v>
      </c>
      <c r="I16" s="331" t="s">
        <v>589</v>
      </c>
      <c r="J16" s="217"/>
    </row>
    <row r="17" spans="1:10" ht="15">
      <c r="A17" s="307"/>
      <c r="B17" s="103"/>
      <c r="C17" s="23"/>
      <c r="D17" s="23"/>
      <c r="E17" s="343"/>
      <c r="F17" s="343"/>
      <c r="G17" s="343"/>
      <c r="H17" s="343"/>
      <c r="I17" s="343"/>
      <c r="J17" s="217"/>
    </row>
    <row r="18" spans="1:10" ht="15.75">
      <c r="A18" s="307"/>
      <c r="B18" s="103"/>
      <c r="C18" s="33" t="s">
        <v>54</v>
      </c>
      <c r="D18" s="33"/>
      <c r="E18" s="345"/>
      <c r="F18" s="345"/>
      <c r="G18" s="345"/>
      <c r="H18" s="345"/>
      <c r="I18" s="345"/>
      <c r="J18" s="217"/>
    </row>
    <row r="19" spans="1:10" ht="15.75">
      <c r="A19" s="307"/>
      <c r="B19" s="103"/>
      <c r="C19" s="33"/>
      <c r="D19" s="33"/>
      <c r="E19" s="345"/>
      <c r="F19" s="345"/>
      <c r="G19" s="345"/>
      <c r="H19" s="345"/>
      <c r="I19" s="345"/>
      <c r="J19" s="217"/>
    </row>
    <row r="20" spans="1:10" ht="15.75">
      <c r="A20" s="307"/>
      <c r="B20" s="103"/>
      <c r="C20" s="33"/>
      <c r="D20" s="33"/>
      <c r="E20" s="345"/>
      <c r="F20" s="345"/>
      <c r="G20" s="345"/>
      <c r="H20" s="345"/>
      <c r="I20" s="345"/>
      <c r="J20" s="217"/>
    </row>
    <row r="21" spans="1:10" ht="15.75">
      <c r="A21" s="307"/>
      <c r="B21" s="103"/>
      <c r="C21" s="33"/>
      <c r="D21" s="33"/>
      <c r="E21" s="345"/>
      <c r="F21" s="345"/>
      <c r="G21" s="345"/>
      <c r="H21" s="345"/>
      <c r="I21" s="345"/>
      <c r="J21" s="217"/>
    </row>
    <row r="22" spans="1:10" ht="15.75">
      <c r="A22" s="307"/>
      <c r="B22" s="103"/>
      <c r="C22" s="24"/>
      <c r="D22" s="24"/>
      <c r="E22" s="345"/>
      <c r="F22" s="345"/>
      <c r="G22" s="345"/>
      <c r="H22" s="345"/>
      <c r="I22" s="345"/>
      <c r="J22" s="217"/>
    </row>
    <row r="23" spans="1:10" ht="15.75">
      <c r="A23" s="307"/>
      <c r="B23" s="103"/>
      <c r="C23" s="24"/>
      <c r="D23" s="24"/>
      <c r="E23" s="345"/>
      <c r="F23" s="345"/>
      <c r="G23" s="345"/>
      <c r="H23" s="345"/>
      <c r="I23" s="345"/>
      <c r="J23" s="217"/>
    </row>
    <row r="24" spans="1:10" ht="15.75">
      <c r="A24" s="307"/>
      <c r="B24" s="103"/>
      <c r="C24" s="24"/>
      <c r="D24" s="24"/>
      <c r="E24" s="345"/>
      <c r="F24" s="345"/>
      <c r="G24" s="345"/>
      <c r="H24" s="345"/>
      <c r="I24" s="345"/>
      <c r="J24" s="217"/>
    </row>
    <row r="25" spans="1:10" ht="15.75" thickBot="1">
      <c r="A25" s="307"/>
      <c r="B25" s="103"/>
      <c r="C25" s="23"/>
      <c r="D25" s="23"/>
      <c r="E25" s="346"/>
      <c r="F25" s="346"/>
      <c r="G25" s="346"/>
      <c r="H25" s="346"/>
      <c r="I25" s="346"/>
      <c r="J25" s="217"/>
    </row>
    <row r="26" spans="1:10" ht="9.75" customHeight="1">
      <c r="A26" s="307"/>
      <c r="B26" s="103"/>
      <c r="C26" s="67"/>
      <c r="D26" s="67"/>
      <c r="E26" s="344"/>
      <c r="F26" s="344"/>
      <c r="G26" s="344"/>
      <c r="H26" s="344"/>
      <c r="I26" s="344"/>
      <c r="J26" s="217"/>
    </row>
    <row r="27" spans="1:10" ht="15.75">
      <c r="A27" s="307"/>
      <c r="B27" s="103">
        <v>4</v>
      </c>
      <c r="C27" s="104" t="s">
        <v>55</v>
      </c>
      <c r="D27" s="104"/>
      <c r="E27" s="343"/>
      <c r="F27" s="343"/>
      <c r="G27" s="343"/>
      <c r="H27" s="343"/>
      <c r="I27" s="343"/>
      <c r="J27" s="217"/>
    </row>
    <row r="28" spans="1:10" ht="15.75">
      <c r="A28" s="307"/>
      <c r="B28" s="105"/>
      <c r="C28" s="104" t="s">
        <v>56</v>
      </c>
      <c r="D28" s="104"/>
      <c r="E28" s="343"/>
      <c r="F28" s="343"/>
      <c r="G28" s="343"/>
      <c r="H28" s="343"/>
      <c r="I28" s="343"/>
      <c r="J28" s="217"/>
    </row>
    <row r="29" spans="1:10" ht="15.75">
      <c r="A29" s="307"/>
      <c r="B29" s="106"/>
      <c r="C29" s="24" t="s">
        <v>57</v>
      </c>
      <c r="D29" s="23"/>
      <c r="E29" s="345"/>
      <c r="F29" s="345"/>
      <c r="G29" s="345"/>
      <c r="H29" s="345"/>
      <c r="I29" s="345"/>
      <c r="J29" s="217"/>
    </row>
    <row r="30" spans="1:10" ht="15">
      <c r="A30" s="307"/>
      <c r="B30" s="106"/>
      <c r="C30" s="23"/>
      <c r="D30" s="23"/>
      <c r="E30" s="345"/>
      <c r="F30" s="345"/>
      <c r="G30" s="345"/>
      <c r="H30" s="345"/>
      <c r="I30" s="345"/>
      <c r="J30" s="217"/>
    </row>
    <row r="31" spans="1:10" ht="15">
      <c r="A31" s="307"/>
      <c r="B31" s="106"/>
      <c r="C31" s="23"/>
      <c r="D31" s="23"/>
      <c r="E31" s="345"/>
      <c r="F31" s="345"/>
      <c r="G31" s="345"/>
      <c r="H31" s="345"/>
      <c r="I31" s="345"/>
      <c r="J31" s="217"/>
    </row>
    <row r="32" spans="1:10" ht="15">
      <c r="A32" s="307"/>
      <c r="B32" s="106"/>
      <c r="C32" s="23"/>
      <c r="D32" s="23"/>
      <c r="E32" s="345"/>
      <c r="F32" s="345"/>
      <c r="G32" s="345"/>
      <c r="H32" s="345"/>
      <c r="I32" s="345"/>
      <c r="J32" s="217"/>
    </row>
    <row r="33" spans="1:10" ht="15.75">
      <c r="A33" s="307"/>
      <c r="B33" s="106"/>
      <c r="C33" s="24" t="s">
        <v>58</v>
      </c>
      <c r="D33" s="24"/>
      <c r="E33" s="345"/>
      <c r="F33" s="345"/>
      <c r="G33" s="345"/>
      <c r="H33" s="345"/>
      <c r="I33" s="345"/>
      <c r="J33" s="217"/>
    </row>
    <row r="34" spans="1:10" ht="15">
      <c r="A34" s="307"/>
      <c r="B34" s="105"/>
      <c r="C34" s="23"/>
      <c r="D34" s="23"/>
      <c r="E34" s="345"/>
      <c r="F34" s="345"/>
      <c r="G34" s="345"/>
      <c r="H34" s="345"/>
      <c r="I34" s="345"/>
      <c r="J34" s="217"/>
    </row>
    <row r="35" spans="1:10" ht="15.75">
      <c r="A35" s="307"/>
      <c r="B35" s="105"/>
      <c r="C35" s="104"/>
      <c r="D35" s="104"/>
      <c r="E35" s="345"/>
      <c r="F35" s="345"/>
      <c r="G35" s="345"/>
      <c r="H35" s="345"/>
      <c r="I35" s="345"/>
      <c r="J35" s="217"/>
    </row>
    <row r="36" spans="1:10" ht="15.75" thickBot="1">
      <c r="A36" s="307"/>
      <c r="B36" s="106"/>
      <c r="C36" s="107"/>
      <c r="D36" s="107"/>
      <c r="E36" s="347"/>
      <c r="F36" s="347"/>
      <c r="G36" s="347"/>
      <c r="H36" s="347"/>
      <c r="I36" s="347"/>
      <c r="J36" s="217"/>
    </row>
    <row r="37" spans="1:10" ht="15.75">
      <c r="A37" s="307"/>
      <c r="B37" s="105"/>
      <c r="C37" s="24"/>
      <c r="D37" s="24"/>
      <c r="E37" s="343"/>
      <c r="F37" s="343"/>
      <c r="G37" s="343"/>
      <c r="H37" s="343"/>
      <c r="I37" s="343"/>
      <c r="J37" s="217"/>
    </row>
    <row r="38" spans="1:10" ht="15.75">
      <c r="A38" s="310" t="s">
        <v>531</v>
      </c>
      <c r="B38" s="103">
        <v>10</v>
      </c>
      <c r="C38" s="104" t="s">
        <v>59</v>
      </c>
      <c r="D38" s="24"/>
      <c r="E38" s="331">
        <v>25259084</v>
      </c>
      <c r="F38" s="331">
        <v>26183669</v>
      </c>
      <c r="G38" s="331">
        <v>26541505</v>
      </c>
      <c r="H38" s="331" t="s">
        <v>589</v>
      </c>
      <c r="I38" s="331" t="s">
        <v>589</v>
      </c>
      <c r="J38" s="217"/>
    </row>
    <row r="39" spans="1:10" ht="15">
      <c r="A39" s="307"/>
      <c r="B39" s="91" t="s">
        <v>45</v>
      </c>
      <c r="C39" s="23"/>
      <c r="D39" s="23"/>
      <c r="J39" s="217"/>
    </row>
    <row r="40" spans="1:10" ht="15">
      <c r="A40" s="307"/>
      <c r="B40" s="91"/>
      <c r="C40" s="93" t="s">
        <v>38</v>
      </c>
      <c r="D40" s="23"/>
      <c r="J40" s="217"/>
    </row>
    <row r="41" spans="1:10" ht="15.75">
      <c r="A41" s="307"/>
      <c r="B41" s="105"/>
      <c r="C41" s="93" t="s">
        <v>101</v>
      </c>
      <c r="D41" s="24"/>
      <c r="J41" s="217"/>
    </row>
    <row r="42" spans="1:10" ht="16.5" thickBot="1">
      <c r="A42" s="312"/>
      <c r="B42" s="109"/>
      <c r="C42" s="97"/>
      <c r="D42" s="97"/>
      <c r="E42" s="246"/>
      <c r="F42" s="246"/>
      <c r="G42" s="246"/>
      <c r="H42" s="246"/>
      <c r="I42" s="246"/>
      <c r="J42" s="220"/>
    </row>
    <row r="43" spans="2:4" ht="16.5" thickTop="1">
      <c r="B43" s="212"/>
      <c r="C43" s="212"/>
      <c r="D43" s="212"/>
    </row>
    <row r="44" spans="2:9" ht="30" customHeight="1">
      <c r="B44" s="191" t="s">
        <v>170</v>
      </c>
      <c r="C44" s="192"/>
      <c r="D44" s="192"/>
      <c r="E44" s="484" t="str">
        <f>IF(COUNTA(E10:I10,E16:I16,E38:I38)/15*100=100,"OK - Table 4 is fully completed","WARNING - Table 4 is not fully completed, please fill in figure, L, M or 0")</f>
        <v>OK - Table 4 is fully completed</v>
      </c>
      <c r="F44" s="484"/>
      <c r="G44" s="484"/>
      <c r="H44" s="484"/>
      <c r="I44" s="485"/>
    </row>
  </sheetData>
  <sheetProtection password="C9FF" sheet="1" objects="1" scenarios="1" insertRows="0" deleteRows="0"/>
  <mergeCells count="1">
    <mergeCell ref="E44:I44"/>
  </mergeCells>
  <conditionalFormatting sqref="E44:I44">
    <cfRule type="expression" priority="1" dxfId="15" stopIfTrue="1">
      <formula>COUNTA(E10:I10,E16:I16,E38:I38)/15*100&lt;&gt;100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7:H7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0"/>
  <sheetViews>
    <sheetView showGridLines="0" defaultGridColor="0" zoomScalePageLayoutView="0" colorId="22" workbookViewId="0" topLeftCell="B1">
      <selection activeCell="C1" sqref="C1"/>
    </sheetView>
  </sheetViews>
  <sheetFormatPr defaultColWidth="9.77734375" defaultRowHeight="15"/>
  <cols>
    <col min="1" max="1" width="6.6640625" style="225" hidden="1" customWidth="1"/>
    <col min="2" max="2" width="9.77734375" style="147" customWidth="1"/>
    <col min="3" max="3" width="51.4453125" style="226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2" ht="18" customHeight="1">
      <c r="A1" s="29"/>
      <c r="B1" s="23"/>
      <c r="C1" s="42" t="s">
        <v>76</v>
      </c>
      <c r="D1" s="22"/>
      <c r="J1" s="215"/>
      <c r="K1" s="456" t="str">
        <f>'Cover page'!$N$1</f>
        <v>Apr.2014</v>
      </c>
      <c r="L1" s="456" t="s">
        <v>551</v>
      </c>
    </row>
    <row r="2" spans="1:12" ht="11.25" customHeight="1" thickBot="1">
      <c r="A2" s="29"/>
      <c r="B2" s="24"/>
      <c r="C2" s="52"/>
      <c r="D2" s="24"/>
      <c r="L2" s="456" t="s">
        <v>552</v>
      </c>
    </row>
    <row r="3" spans="1:12" ht="11.25" customHeight="1" thickTop="1">
      <c r="A3" s="53"/>
      <c r="B3" s="54"/>
      <c r="C3" s="55"/>
      <c r="D3" s="56"/>
      <c r="E3" s="238"/>
      <c r="F3" s="238"/>
      <c r="G3" s="238"/>
      <c r="H3" s="238"/>
      <c r="I3" s="238"/>
      <c r="J3" s="216"/>
      <c r="L3" s="456" t="s">
        <v>553</v>
      </c>
    </row>
    <row r="4" spans="1:10" ht="18.75">
      <c r="A4" s="57"/>
      <c r="B4" s="58"/>
      <c r="C4" s="47" t="str">
        <f>'Cover page'!E13</f>
        <v>Member state: Hungary</v>
      </c>
      <c r="D4" s="59"/>
      <c r="E4" s="60" t="s">
        <v>2</v>
      </c>
      <c r="F4" s="61"/>
      <c r="G4" s="62"/>
      <c r="H4" s="61"/>
      <c r="I4" s="63"/>
      <c r="J4" s="217"/>
    </row>
    <row r="5" spans="1:10" ht="15.75">
      <c r="A5" s="57"/>
      <c r="B5" s="58"/>
      <c r="C5" s="227" t="s">
        <v>103</v>
      </c>
      <c r="D5" s="64" t="s">
        <v>3</v>
      </c>
      <c r="E5" s="28">
        <v>2010</v>
      </c>
      <c r="F5" s="28">
        <f>E5+1</f>
        <v>2011</v>
      </c>
      <c r="G5" s="28">
        <f>F5+1</f>
        <v>2012</v>
      </c>
      <c r="H5" s="28">
        <f>G5+1</f>
        <v>2013</v>
      </c>
      <c r="I5" s="28">
        <f>H5+1</f>
        <v>2014</v>
      </c>
      <c r="J5" s="217"/>
    </row>
    <row r="6" spans="1:10" ht="15.75">
      <c r="A6" s="57"/>
      <c r="B6" s="58"/>
      <c r="C6" s="461" t="str">
        <f>'Cover page'!E14</f>
        <v>Date: 31/03/2014</v>
      </c>
      <c r="D6" s="64" t="s">
        <v>4</v>
      </c>
      <c r="E6" s="157"/>
      <c r="F6" s="157"/>
      <c r="G6" s="157"/>
      <c r="H6" s="157"/>
      <c r="I6" s="157"/>
      <c r="J6" s="217"/>
    </row>
    <row r="7" spans="1:10" ht="16.5" thickBot="1">
      <c r="A7" s="57"/>
      <c r="B7" s="58"/>
      <c r="C7" s="43"/>
      <c r="D7" s="241"/>
      <c r="E7" s="242"/>
      <c r="F7" s="242"/>
      <c r="G7" s="242"/>
      <c r="H7" s="242"/>
      <c r="I7" s="243"/>
      <c r="J7" s="217"/>
    </row>
    <row r="8" spans="1:10" ht="15.75">
      <c r="A8" s="114"/>
      <c r="B8" s="58"/>
      <c r="C8" s="65"/>
      <c r="D8" s="66"/>
      <c r="E8" s="457" t="s">
        <v>553</v>
      </c>
      <c r="F8" s="457" t="s">
        <v>553</v>
      </c>
      <c r="G8" s="457" t="s">
        <v>552</v>
      </c>
      <c r="H8" s="457" t="s">
        <v>551</v>
      </c>
      <c r="I8" s="317" t="s">
        <v>6</v>
      </c>
      <c r="J8" s="217"/>
    </row>
    <row r="9" spans="1:10" ht="16.5" thickBot="1">
      <c r="A9" s="100"/>
      <c r="B9" s="58"/>
      <c r="C9" s="69" t="s">
        <v>7</v>
      </c>
      <c r="D9" s="70" t="s">
        <v>60</v>
      </c>
      <c r="E9" s="318"/>
      <c r="F9" s="319"/>
      <c r="G9" s="319"/>
      <c r="H9" s="319"/>
      <c r="I9" s="320"/>
      <c r="J9" s="217"/>
    </row>
    <row r="10" spans="1:10" ht="17.25" thickBot="1" thickTop="1">
      <c r="A10" s="160" t="s">
        <v>233</v>
      </c>
      <c r="B10" s="58"/>
      <c r="C10" s="71" t="s">
        <v>8</v>
      </c>
      <c r="D10" s="30" t="s">
        <v>9</v>
      </c>
      <c r="E10" s="327">
        <v>-1143919</v>
      </c>
      <c r="F10" s="328">
        <v>1194947</v>
      </c>
      <c r="G10" s="328">
        <v>-578733</v>
      </c>
      <c r="H10" s="328">
        <v>-627002.3428248476</v>
      </c>
      <c r="I10" s="329">
        <v>-887320.6247648475</v>
      </c>
      <c r="J10" s="217"/>
    </row>
    <row r="11" spans="1:10" ht="16.5" thickTop="1">
      <c r="A11" s="160" t="s">
        <v>234</v>
      </c>
      <c r="B11" s="58"/>
      <c r="C11" s="71" t="s">
        <v>10</v>
      </c>
      <c r="D11" s="70" t="s">
        <v>11</v>
      </c>
      <c r="E11" s="330">
        <v>-960561</v>
      </c>
      <c r="F11" s="330">
        <v>1000890</v>
      </c>
      <c r="G11" s="330">
        <v>-715123</v>
      </c>
      <c r="H11" s="330">
        <v>-1533977.0158279985</v>
      </c>
      <c r="I11" s="330">
        <v>-1432097.8242648474</v>
      </c>
      <c r="J11" s="217"/>
    </row>
    <row r="12" spans="1:10" ht="15.75">
      <c r="A12" s="160" t="s">
        <v>235</v>
      </c>
      <c r="B12" s="58"/>
      <c r="C12" s="71" t="s">
        <v>12</v>
      </c>
      <c r="D12" s="70" t="s">
        <v>13</v>
      </c>
      <c r="E12" s="331" t="s">
        <v>586</v>
      </c>
      <c r="F12" s="331" t="s">
        <v>586</v>
      </c>
      <c r="G12" s="331" t="s">
        <v>586</v>
      </c>
      <c r="H12" s="331" t="s">
        <v>586</v>
      </c>
      <c r="I12" s="331" t="s">
        <v>586</v>
      </c>
      <c r="J12" s="217"/>
    </row>
    <row r="13" spans="1:10" ht="15.75">
      <c r="A13" s="160" t="s">
        <v>236</v>
      </c>
      <c r="B13" s="58"/>
      <c r="C13" s="71" t="s">
        <v>14</v>
      </c>
      <c r="D13" s="70" t="s">
        <v>15</v>
      </c>
      <c r="E13" s="331">
        <v>-230481</v>
      </c>
      <c r="F13" s="331">
        <v>169356</v>
      </c>
      <c r="G13" s="331">
        <v>140475</v>
      </c>
      <c r="H13" s="331">
        <v>766420.536197151</v>
      </c>
      <c r="I13" s="331">
        <v>467677.1995</v>
      </c>
      <c r="J13" s="217"/>
    </row>
    <row r="14" spans="1:10" ht="15.75">
      <c r="A14" s="160" t="s">
        <v>237</v>
      </c>
      <c r="B14" s="58"/>
      <c r="C14" s="71" t="s">
        <v>16</v>
      </c>
      <c r="D14" s="70" t="s">
        <v>17</v>
      </c>
      <c r="E14" s="331">
        <v>47123</v>
      </c>
      <c r="F14" s="331">
        <v>24701</v>
      </c>
      <c r="G14" s="331">
        <v>-4085</v>
      </c>
      <c r="H14" s="331">
        <v>140554.13680599988</v>
      </c>
      <c r="I14" s="331">
        <v>77100</v>
      </c>
      <c r="J14" s="217"/>
    </row>
    <row r="15" spans="1:10" ht="16.5" thickBot="1">
      <c r="A15" s="160"/>
      <c r="B15" s="58"/>
      <c r="C15" s="72"/>
      <c r="D15" s="73"/>
      <c r="E15" s="322"/>
      <c r="F15" s="323"/>
      <c r="G15" s="323"/>
      <c r="H15" s="323"/>
      <c r="I15" s="324"/>
      <c r="J15" s="217"/>
    </row>
    <row r="16" spans="1:10" ht="15.75">
      <c r="A16" s="160"/>
      <c r="B16" s="58"/>
      <c r="C16" s="74"/>
      <c r="D16" s="68"/>
      <c r="E16" s="457" t="s">
        <v>553</v>
      </c>
      <c r="F16" s="457" t="s">
        <v>553</v>
      </c>
      <c r="G16" s="457" t="s">
        <v>552</v>
      </c>
      <c r="H16" s="457" t="s">
        <v>551</v>
      </c>
      <c r="I16" s="317" t="s">
        <v>6</v>
      </c>
      <c r="J16" s="217"/>
    </row>
    <row r="17" spans="1:10" ht="16.5" thickBot="1">
      <c r="A17" s="160"/>
      <c r="B17" s="58"/>
      <c r="C17" s="69" t="s">
        <v>18</v>
      </c>
      <c r="D17" s="77"/>
      <c r="E17" s="325"/>
      <c r="F17" s="326"/>
      <c r="G17" s="326"/>
      <c r="H17" s="326"/>
      <c r="I17" s="321"/>
      <c r="J17" s="217"/>
    </row>
    <row r="18" spans="1:10" ht="17.25" thickBot="1" thickTop="1">
      <c r="A18" s="160" t="s">
        <v>238</v>
      </c>
      <c r="B18" s="58"/>
      <c r="C18" s="69" t="s">
        <v>19</v>
      </c>
      <c r="D18" s="78"/>
      <c r="E18" s="348">
        <v>21782694</v>
      </c>
      <c r="F18" s="349">
        <v>22698144</v>
      </c>
      <c r="G18" s="349">
        <v>22392809</v>
      </c>
      <c r="H18" s="349">
        <v>23067975</v>
      </c>
      <c r="I18" s="350">
        <v>24092972.772220522</v>
      </c>
      <c r="J18" s="217"/>
    </row>
    <row r="19" spans="1:10" ht="16.5" thickTop="1">
      <c r="A19" s="160"/>
      <c r="B19" s="58"/>
      <c r="C19" s="41" t="s">
        <v>20</v>
      </c>
      <c r="D19" s="31"/>
      <c r="E19" s="351"/>
      <c r="F19" s="352"/>
      <c r="G19" s="352"/>
      <c r="H19" s="352"/>
      <c r="I19" s="353"/>
      <c r="J19" s="217"/>
    </row>
    <row r="20" spans="1:10" ht="15.75">
      <c r="A20" s="160" t="s">
        <v>239</v>
      </c>
      <c r="B20" s="58"/>
      <c r="C20" s="71" t="s">
        <v>21</v>
      </c>
      <c r="D20" s="70" t="s">
        <v>22</v>
      </c>
      <c r="E20" s="354">
        <v>20204</v>
      </c>
      <c r="F20" s="354">
        <v>23279</v>
      </c>
      <c r="G20" s="354">
        <v>33151</v>
      </c>
      <c r="H20" s="354">
        <v>33468</v>
      </c>
      <c r="I20" s="355"/>
      <c r="J20" s="217"/>
    </row>
    <row r="21" spans="1:10" ht="15.75">
      <c r="A21" s="160" t="s">
        <v>240</v>
      </c>
      <c r="B21" s="58"/>
      <c r="C21" s="71" t="s">
        <v>23</v>
      </c>
      <c r="D21" s="30" t="s">
        <v>24</v>
      </c>
      <c r="E21" s="356">
        <v>15822376</v>
      </c>
      <c r="F21" s="356">
        <v>16335066</v>
      </c>
      <c r="G21" s="356">
        <v>17278359</v>
      </c>
      <c r="H21" s="356">
        <v>18949473</v>
      </c>
      <c r="I21" s="353"/>
      <c r="J21" s="217"/>
    </row>
    <row r="22" spans="1:10" ht="15.75">
      <c r="A22" s="160" t="s">
        <v>241</v>
      </c>
      <c r="B22" s="58"/>
      <c r="C22" s="41" t="s">
        <v>25</v>
      </c>
      <c r="D22" s="70" t="s">
        <v>26</v>
      </c>
      <c r="E22" s="357">
        <v>1898465</v>
      </c>
      <c r="F22" s="357">
        <v>1821034</v>
      </c>
      <c r="G22" s="357">
        <v>2611290</v>
      </c>
      <c r="H22" s="357">
        <v>3199701</v>
      </c>
      <c r="I22" s="355"/>
      <c r="J22" s="217"/>
    </row>
    <row r="23" spans="1:10" ht="15.75">
      <c r="A23" s="160" t="s">
        <v>242</v>
      </c>
      <c r="B23" s="58"/>
      <c r="C23" s="41" t="s">
        <v>27</v>
      </c>
      <c r="D23" s="70" t="s">
        <v>28</v>
      </c>
      <c r="E23" s="356">
        <v>13923911</v>
      </c>
      <c r="F23" s="356">
        <v>14514032</v>
      </c>
      <c r="G23" s="356">
        <v>14667069</v>
      </c>
      <c r="H23" s="356">
        <v>15749771.999999998</v>
      </c>
      <c r="I23" s="355"/>
      <c r="J23" s="217"/>
    </row>
    <row r="24" spans="1:10" ht="15.75">
      <c r="A24" s="160" t="s">
        <v>243</v>
      </c>
      <c r="B24" s="58"/>
      <c r="C24" s="71" t="s">
        <v>29</v>
      </c>
      <c r="D24" s="70" t="s">
        <v>30</v>
      </c>
      <c r="E24" s="356">
        <v>5940114</v>
      </c>
      <c r="F24" s="356">
        <v>6339799</v>
      </c>
      <c r="G24" s="356">
        <v>5081299</v>
      </c>
      <c r="H24" s="356">
        <v>4085034</v>
      </c>
      <c r="I24" s="353"/>
      <c r="J24" s="217"/>
    </row>
    <row r="25" spans="1:10" ht="15.75">
      <c r="A25" s="160" t="s">
        <v>244</v>
      </c>
      <c r="B25" s="58"/>
      <c r="C25" s="41" t="s">
        <v>25</v>
      </c>
      <c r="D25" s="30" t="s">
        <v>31</v>
      </c>
      <c r="E25" s="356">
        <v>185568</v>
      </c>
      <c r="F25" s="356">
        <v>152011</v>
      </c>
      <c r="G25" s="356">
        <v>111424</v>
      </c>
      <c r="H25" s="356">
        <v>90630</v>
      </c>
      <c r="I25" s="355"/>
      <c r="J25" s="217"/>
    </row>
    <row r="26" spans="1:10" ht="15.75">
      <c r="A26" s="160" t="s">
        <v>245</v>
      </c>
      <c r="B26" s="58"/>
      <c r="C26" s="41" t="s">
        <v>27</v>
      </c>
      <c r="D26" s="30" t="s">
        <v>32</v>
      </c>
      <c r="E26" s="356">
        <v>5754546</v>
      </c>
      <c r="F26" s="354">
        <v>6187788</v>
      </c>
      <c r="G26" s="354">
        <v>4969875</v>
      </c>
      <c r="H26" s="354">
        <v>3994404</v>
      </c>
      <c r="I26" s="355"/>
      <c r="J26" s="217"/>
    </row>
    <row r="27" spans="1:10" ht="16.5" thickBot="1">
      <c r="A27" s="160"/>
      <c r="B27" s="58"/>
      <c r="C27" s="80"/>
      <c r="D27" s="81"/>
      <c r="E27" s="358"/>
      <c r="F27" s="359"/>
      <c r="G27" s="359"/>
      <c r="H27" s="359"/>
      <c r="I27" s="360"/>
      <c r="J27" s="217"/>
    </row>
    <row r="28" spans="1:10" ht="15.75">
      <c r="A28" s="160"/>
      <c r="B28" s="58"/>
      <c r="C28" s="83"/>
      <c r="D28" s="84"/>
      <c r="E28" s="361"/>
      <c r="F28" s="362"/>
      <c r="G28" s="362"/>
      <c r="H28" s="362"/>
      <c r="I28" s="363"/>
      <c r="J28" s="217"/>
    </row>
    <row r="29" spans="1:10" ht="15.75">
      <c r="A29" s="160"/>
      <c r="B29" s="58"/>
      <c r="C29" s="69" t="s">
        <v>88</v>
      </c>
      <c r="D29" s="77"/>
      <c r="E29" s="351"/>
      <c r="F29" s="352"/>
      <c r="G29" s="352"/>
      <c r="H29" s="352"/>
      <c r="I29" s="364"/>
      <c r="J29" s="217"/>
    </row>
    <row r="30" spans="1:10" ht="15.75">
      <c r="A30" s="160" t="s">
        <v>246</v>
      </c>
      <c r="B30" s="85"/>
      <c r="C30" s="69" t="s">
        <v>33</v>
      </c>
      <c r="D30" s="70" t="s">
        <v>34</v>
      </c>
      <c r="E30" s="356">
        <v>897701</v>
      </c>
      <c r="F30" s="356">
        <v>844655</v>
      </c>
      <c r="G30" s="356">
        <v>968287</v>
      </c>
      <c r="H30" s="356">
        <v>1139618.2112778758</v>
      </c>
      <c r="I30" s="356">
        <v>1341000</v>
      </c>
      <c r="J30" s="217"/>
    </row>
    <row r="31" spans="1:10" ht="15.75">
      <c r="A31" s="160" t="s">
        <v>247</v>
      </c>
      <c r="B31" s="85"/>
      <c r="C31" s="69" t="s">
        <v>35</v>
      </c>
      <c r="D31" s="70" t="s">
        <v>65</v>
      </c>
      <c r="E31" s="356">
        <v>1093145</v>
      </c>
      <c r="F31" s="356">
        <v>1145796</v>
      </c>
      <c r="G31" s="356">
        <v>1201774</v>
      </c>
      <c r="H31" s="356">
        <v>1233615.1600000001</v>
      </c>
      <c r="I31" s="356">
        <v>1151443.225040786</v>
      </c>
      <c r="J31" s="217"/>
    </row>
    <row r="32" spans="1:10" s="219" customFormat="1" ht="15.75">
      <c r="A32" s="160" t="s">
        <v>248</v>
      </c>
      <c r="B32" s="86"/>
      <c r="C32" s="87" t="s">
        <v>73</v>
      </c>
      <c r="D32" s="88" t="s">
        <v>77</v>
      </c>
      <c r="E32" s="365">
        <v>1114013</v>
      </c>
      <c r="F32" s="365">
        <v>1170322</v>
      </c>
      <c r="G32" s="365">
        <v>1228397</v>
      </c>
      <c r="H32" s="365">
        <v>1287586.1600000001</v>
      </c>
      <c r="I32" s="365">
        <v>1221371.903182786</v>
      </c>
      <c r="J32" s="218"/>
    </row>
    <row r="33" spans="1:10" ht="16.5" thickBot="1">
      <c r="A33" s="160"/>
      <c r="B33" s="85"/>
      <c r="C33" s="89"/>
      <c r="D33" s="90"/>
      <c r="E33" s="366"/>
      <c r="F33" s="359"/>
      <c r="G33" s="359"/>
      <c r="H33" s="359"/>
      <c r="I33" s="367"/>
      <c r="J33" s="217"/>
    </row>
    <row r="34" spans="1:10" ht="16.5" thickBot="1">
      <c r="A34" s="160"/>
      <c r="B34" s="85"/>
      <c r="C34" s="65"/>
      <c r="D34" s="76"/>
      <c r="E34" s="368"/>
      <c r="F34" s="369"/>
      <c r="G34" s="369"/>
      <c r="H34" s="369"/>
      <c r="I34" s="370"/>
      <c r="J34" s="217"/>
    </row>
    <row r="35" spans="1:10" ht="17.25" thickBot="1" thickTop="1">
      <c r="A35" s="160" t="s">
        <v>249</v>
      </c>
      <c r="B35" s="85"/>
      <c r="C35" s="69" t="s">
        <v>36</v>
      </c>
      <c r="D35" s="70" t="s">
        <v>37</v>
      </c>
      <c r="E35" s="348">
        <v>26513032</v>
      </c>
      <c r="F35" s="349">
        <v>27635435</v>
      </c>
      <c r="G35" s="349">
        <v>28048068</v>
      </c>
      <c r="H35" s="349">
        <v>29114426</v>
      </c>
      <c r="I35" s="350">
        <v>30536000</v>
      </c>
      <c r="J35" s="217"/>
    </row>
    <row r="36" spans="1:10" ht="11.25" customHeight="1" thickTop="1">
      <c r="A36" s="57"/>
      <c r="B36" s="91"/>
      <c r="C36" s="40"/>
      <c r="D36" s="24"/>
      <c r="J36" s="217"/>
    </row>
    <row r="37" spans="1:10" ht="15.75">
      <c r="A37" s="57"/>
      <c r="B37" s="85"/>
      <c r="C37" s="92" t="s">
        <v>38</v>
      </c>
      <c r="D37" s="93"/>
      <c r="J37" s="217"/>
    </row>
    <row r="38" spans="1:10" ht="11.25" customHeight="1" thickBot="1">
      <c r="A38" s="94"/>
      <c r="B38" s="95"/>
      <c r="C38" s="96"/>
      <c r="D38" s="97"/>
      <c r="E38" s="246"/>
      <c r="F38" s="246"/>
      <c r="G38" s="246"/>
      <c r="H38" s="246"/>
      <c r="I38" s="246"/>
      <c r="J38" s="220"/>
    </row>
    <row r="39" ht="15.75" thickTop="1"/>
    <row r="41" spans="2:10" ht="30" customHeight="1">
      <c r="B41" s="180" t="s">
        <v>170</v>
      </c>
      <c r="C41" s="181"/>
      <c r="D41" s="181"/>
      <c r="E41" s="478" t="str">
        <f>IF(COUNTA(E10:I14,E18:I18,E20:H26,E30:I32,E35:I35)/78*100=100,"OK - Table 1 is fully completed","WARNING - Table 1 is not fully completed, please fill in figure, L, M or 0")</f>
        <v>OK - Table 1 is fully completed</v>
      </c>
      <c r="F41" s="478"/>
      <c r="G41" s="478"/>
      <c r="H41" s="478"/>
      <c r="I41" s="478"/>
      <c r="J41" s="182"/>
    </row>
    <row r="42" spans="2:10" ht="15" customHeight="1">
      <c r="B42" s="183" t="s">
        <v>171</v>
      </c>
      <c r="C42" s="83"/>
      <c r="D42" s="37"/>
      <c r="E42" s="479"/>
      <c r="F42" s="479"/>
      <c r="G42" s="479"/>
      <c r="H42" s="479"/>
      <c r="I42" s="479"/>
      <c r="J42" s="184"/>
    </row>
    <row r="43" spans="2:10" ht="15" customHeight="1">
      <c r="B43" s="185"/>
      <c r="C43" s="186" t="s">
        <v>172</v>
      </c>
      <c r="D43" s="38"/>
      <c r="E43" s="371">
        <f>IF(E10="M",0,E10)-IF(E11="M",0,E11)-IF(E12="M",0,E12)-IF(E13="M",0,E13)-IF(E14="M",0,E14)</f>
        <v>0</v>
      </c>
      <c r="F43" s="371">
        <f>IF(F10="M",0,F10)-IF(F11="M",0,F11)-IF(F12="M",0,F12)-IF(F13="M",0,F13)-IF(F14="M",0,F14)</f>
        <v>0</v>
      </c>
      <c r="G43" s="371">
        <f>IF(G10="M",0,G10)-IF(G11="M",0,G11)-IF(G12="M",0,G12)-IF(G13="M",0,G13)-IF(G14="M",0,G14)</f>
        <v>0</v>
      </c>
      <c r="H43" s="371">
        <f>IF(H10="M",0,H10)-IF(H11="M",0,H11)-IF(H12="M",0,H12)-IF(H13="M",0,H13)-IF(H14="M",0,H14)</f>
        <v>0</v>
      </c>
      <c r="I43" s="371">
        <f>IF(I10="M",0,I10)-IF(I11="M",0,I11)-IF(I12="M",0,I12)-IF(I13="M",0,I13)-IF(I14="M",0,I14)</f>
        <v>0</v>
      </c>
      <c r="J43" s="250"/>
    </row>
    <row r="44" spans="2:10" ht="15" customHeight="1">
      <c r="B44" s="187"/>
      <c r="C44" s="186" t="s">
        <v>585</v>
      </c>
      <c r="D44" s="38"/>
      <c r="E44" s="371">
        <f>IF(E18="M",0,E18)-IF(E20="M",0,E20)-IF(E21="M",0,E21)-IF(E24="M",0,E24)</f>
        <v>0</v>
      </c>
      <c r="F44" s="371">
        <f>IF(F18="M",0,F18)-IF(F20="M",0,F20)-IF(F21="M",0,F21)-IF(F24="M",0,F24)</f>
        <v>0</v>
      </c>
      <c r="G44" s="371">
        <f>IF(G18="M",0,G18)-IF(G20="M",0,G20)-IF(G21="M",0,G21)-IF(G24="M",0,G24)</f>
        <v>0</v>
      </c>
      <c r="H44" s="371">
        <f>IF(H18="M",0,H18)-IF(H20="M",0,H20)-IF(H21="M",0,H21)-IF(H24="M",0,H24)</f>
        <v>0</v>
      </c>
      <c r="I44" s="371"/>
      <c r="J44" s="250"/>
    </row>
    <row r="45" spans="2:10" ht="15" customHeight="1">
      <c r="B45" s="187"/>
      <c r="C45" s="186" t="s">
        <v>173</v>
      </c>
      <c r="D45" s="38"/>
      <c r="E45" s="371">
        <f>IF(E21="M",0,E21)-IF(E22="M",0,E22)-IF(E23="M",0,E23)</f>
        <v>0</v>
      </c>
      <c r="F45" s="371">
        <f>IF(F21="M",0,F21)-IF(F22="M",0,F22)-IF(F23="M",0,F23)</f>
        <v>0</v>
      </c>
      <c r="G45" s="371">
        <f>IF(G21="M",0,G21)-IF(G22="M",0,G22)-IF(G23="M",0,G23)</f>
        <v>0</v>
      </c>
      <c r="H45" s="371">
        <f>IF(H21="M",0,H21)-IF(H22="M",0,H22)-IF(H23="M",0,H23)</f>
        <v>0</v>
      </c>
      <c r="I45" s="371"/>
      <c r="J45" s="250"/>
    </row>
    <row r="46" spans="2:10" ht="15" customHeight="1">
      <c r="B46" s="188"/>
      <c r="C46" s="189" t="s">
        <v>174</v>
      </c>
      <c r="D46" s="190"/>
      <c r="E46" s="372">
        <f>IF(E24="M",0,E24)-IF(E25="M",0,E25)-IF(E26="M",0,E26)</f>
        <v>0</v>
      </c>
      <c r="F46" s="372">
        <f>IF(F24="M",0,F24)-IF(F25="M",0,F25)-IF(F26="M",0,F26)</f>
        <v>0</v>
      </c>
      <c r="G46" s="372">
        <f>IF(G24="M",0,G24)-IF(G25="M",0,G25)-IF(G26="M",0,G26)</f>
        <v>0</v>
      </c>
      <c r="H46" s="372">
        <f>IF(H24="M",0,H24)-IF(H25="M",0,H25)-IF(H26="M",0,H26)</f>
        <v>0</v>
      </c>
      <c r="I46" s="372"/>
      <c r="J46" s="251"/>
    </row>
    <row r="47" ht="15.75">
      <c r="D47" s="212"/>
    </row>
    <row r="48" ht="15.75">
      <c r="D48" s="212"/>
    </row>
    <row r="49" ht="15.75">
      <c r="D49" s="212"/>
    </row>
    <row r="50" ht="15.75">
      <c r="D50" s="212"/>
    </row>
    <row r="51" ht="15.75">
      <c r="D51" s="212"/>
    </row>
    <row r="52" ht="15.75">
      <c r="D52" s="212"/>
    </row>
    <row r="53" ht="15.75">
      <c r="D53" s="212"/>
    </row>
    <row r="54" ht="15.75">
      <c r="D54" s="212"/>
    </row>
    <row r="55" ht="15.75">
      <c r="D55" s="212"/>
    </row>
    <row r="56" ht="15.75">
      <c r="D56" s="212"/>
    </row>
    <row r="57" ht="15.75">
      <c r="D57" s="212"/>
    </row>
    <row r="58" ht="15.75">
      <c r="D58" s="212"/>
    </row>
    <row r="59" ht="15.75">
      <c r="D59" s="212"/>
    </row>
    <row r="60" ht="15.75">
      <c r="D60" s="212"/>
    </row>
    <row r="61" ht="15.75">
      <c r="D61" s="212"/>
    </row>
    <row r="62" ht="15.75">
      <c r="D62" s="212"/>
    </row>
    <row r="63" ht="15.75">
      <c r="D63" s="212"/>
    </row>
    <row r="64" ht="15.75">
      <c r="D64" s="212"/>
    </row>
    <row r="65" ht="15.75">
      <c r="D65" s="212"/>
    </row>
    <row r="66" ht="15.75">
      <c r="D66" s="212"/>
    </row>
    <row r="67" ht="15.75">
      <c r="D67" s="212"/>
    </row>
    <row r="68" ht="15.75">
      <c r="D68" s="212"/>
    </row>
    <row r="69" ht="15.75">
      <c r="D69" s="212"/>
    </row>
    <row r="71" ht="9" customHeight="1"/>
    <row r="73" ht="12" customHeight="1"/>
    <row r="76" ht="11.25" customHeight="1"/>
    <row r="78" ht="15.75">
      <c r="D78" s="212"/>
    </row>
    <row r="79" ht="15.75">
      <c r="D79" s="212"/>
    </row>
    <row r="80" ht="15.75">
      <c r="D80" s="212"/>
    </row>
    <row r="81" ht="10.5" customHeight="1">
      <c r="D81" s="212"/>
    </row>
    <row r="82" ht="15.75">
      <c r="D82" s="212"/>
    </row>
    <row r="83" ht="15.75">
      <c r="D83" s="212"/>
    </row>
    <row r="84" ht="6" customHeight="1">
      <c r="D84" s="212"/>
    </row>
    <row r="85" ht="15.75">
      <c r="D85" s="212"/>
    </row>
    <row r="86" ht="15.75">
      <c r="D86" s="212"/>
    </row>
    <row r="87" ht="15.75">
      <c r="D87" s="212"/>
    </row>
    <row r="88" ht="15.75">
      <c r="D88" s="212"/>
    </row>
    <row r="89" ht="15.75">
      <c r="D89" s="212"/>
    </row>
    <row r="90" ht="15.75">
      <c r="D90" s="212"/>
    </row>
    <row r="91" ht="15.75">
      <c r="D91" s="212"/>
    </row>
    <row r="92" ht="15.75">
      <c r="D92" s="212"/>
    </row>
    <row r="93" ht="15.75">
      <c r="D93" s="212"/>
    </row>
    <row r="94" ht="15.75">
      <c r="D94" s="212"/>
    </row>
    <row r="95" ht="15.75">
      <c r="D95" s="212"/>
    </row>
    <row r="96" ht="15.75">
      <c r="D96" s="212"/>
    </row>
    <row r="97" ht="15.75">
      <c r="D97" s="212"/>
    </row>
    <row r="98" ht="15.75">
      <c r="D98" s="212"/>
    </row>
    <row r="99" ht="15.75">
      <c r="D99" s="212"/>
    </row>
    <row r="100" ht="15.75">
      <c r="D100" s="212"/>
    </row>
    <row r="101" ht="15.75">
      <c r="D101" s="212"/>
    </row>
    <row r="102" ht="15.75">
      <c r="D102" s="212"/>
    </row>
    <row r="103" ht="15.75">
      <c r="D103" s="212"/>
    </row>
    <row r="104" ht="15.75">
      <c r="D104" s="212"/>
    </row>
    <row r="105" ht="15.75">
      <c r="D105" s="212"/>
    </row>
    <row r="107" ht="9" customHeight="1"/>
    <row r="109" ht="12" customHeight="1"/>
    <row r="112" ht="11.25" customHeight="1"/>
    <row r="114" ht="15.75">
      <c r="D114" s="212"/>
    </row>
    <row r="115" ht="15.75">
      <c r="D115" s="212"/>
    </row>
    <row r="116" ht="15.75">
      <c r="D116" s="212"/>
    </row>
    <row r="117" ht="10.5" customHeight="1">
      <c r="D117" s="212"/>
    </row>
    <row r="118" ht="15.75">
      <c r="D118" s="212"/>
    </row>
    <row r="119" ht="15.75">
      <c r="D119" s="212"/>
    </row>
    <row r="120" ht="6" customHeight="1">
      <c r="D120" s="212"/>
    </row>
    <row r="121" ht="15.75">
      <c r="D121" s="212"/>
    </row>
    <row r="122" ht="15.75">
      <c r="D122" s="212"/>
    </row>
    <row r="123" ht="15.75">
      <c r="D123" s="212"/>
    </row>
    <row r="124" ht="15.75">
      <c r="D124" s="212"/>
    </row>
    <row r="125" ht="15.75">
      <c r="D125" s="212"/>
    </row>
    <row r="126" ht="15.75">
      <c r="D126" s="212"/>
    </row>
    <row r="127" ht="15.75">
      <c r="D127" s="212"/>
    </row>
    <row r="128" ht="15.75">
      <c r="D128" s="212"/>
    </row>
    <row r="129" ht="15.75">
      <c r="D129" s="212"/>
    </row>
    <row r="130" ht="15.75">
      <c r="D130" s="212"/>
    </row>
    <row r="131" ht="15.75">
      <c r="D131" s="212"/>
    </row>
    <row r="132" ht="15.75">
      <c r="D132" s="212"/>
    </row>
    <row r="133" ht="15.75">
      <c r="D133" s="212"/>
    </row>
    <row r="134" ht="15.75">
      <c r="D134" s="212"/>
    </row>
    <row r="135" ht="15.75">
      <c r="D135" s="212"/>
    </row>
    <row r="136" ht="15.75">
      <c r="D136" s="212"/>
    </row>
    <row r="137" ht="15.75">
      <c r="D137" s="212"/>
    </row>
    <row r="138" ht="15.75">
      <c r="D138" s="212"/>
    </row>
    <row r="139" ht="15.75">
      <c r="D139" s="212"/>
    </row>
    <row r="140" ht="15.75">
      <c r="D140" s="212"/>
    </row>
    <row r="141" ht="15.75">
      <c r="D141" s="212"/>
    </row>
    <row r="143" ht="9" customHeight="1"/>
    <row r="145" ht="12" customHeight="1"/>
    <row r="148" ht="11.25" customHeight="1"/>
    <row r="150" ht="15.75">
      <c r="D150" s="212"/>
    </row>
    <row r="151" ht="15.75">
      <c r="D151" s="212"/>
    </row>
    <row r="152" ht="15.75">
      <c r="D152" s="212"/>
    </row>
    <row r="153" ht="10.5" customHeight="1">
      <c r="D153" s="212"/>
    </row>
    <row r="154" ht="15.75">
      <c r="D154" s="212"/>
    </row>
    <row r="155" ht="15.75">
      <c r="D155" s="212"/>
    </row>
    <row r="156" ht="6" customHeight="1">
      <c r="D156" s="212"/>
    </row>
    <row r="157" ht="15.75">
      <c r="D157" s="212"/>
    </row>
    <row r="158" ht="15.75">
      <c r="D158" s="212"/>
    </row>
    <row r="159" ht="15.75">
      <c r="D159" s="212"/>
    </row>
    <row r="160" ht="15.75">
      <c r="D160" s="212"/>
    </row>
    <row r="161" ht="15.75">
      <c r="D161" s="212"/>
    </row>
    <row r="162" ht="15.75">
      <c r="D162" s="212"/>
    </row>
    <row r="163" ht="15.75">
      <c r="D163" s="212"/>
    </row>
    <row r="164" ht="15.75">
      <c r="D164" s="212"/>
    </row>
    <row r="165" ht="15.75">
      <c r="D165" s="212"/>
    </row>
    <row r="166" ht="15.75">
      <c r="D166" s="212"/>
    </row>
    <row r="167" ht="15.75">
      <c r="D167" s="212"/>
    </row>
    <row r="168" ht="15.75">
      <c r="D168" s="212"/>
    </row>
    <row r="169" ht="15.75">
      <c r="D169" s="212"/>
    </row>
    <row r="170" ht="15.75">
      <c r="D170" s="212"/>
    </row>
    <row r="171" ht="15.75">
      <c r="D171" s="212"/>
    </row>
    <row r="172" ht="15.75">
      <c r="D172" s="212"/>
    </row>
    <row r="173" ht="15.75">
      <c r="D173" s="212"/>
    </row>
    <row r="174" ht="15.75">
      <c r="D174" s="212"/>
    </row>
    <row r="175" ht="15.75">
      <c r="D175" s="212"/>
    </row>
    <row r="176" ht="15.75">
      <c r="D176" s="212"/>
    </row>
    <row r="177" ht="15.75">
      <c r="D177" s="212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3" customFormat="1" ht="14.25">
      <c r="A248" s="225"/>
      <c r="C248" s="248"/>
    </row>
    <row r="249" spans="1:3" s="224" customFormat="1" ht="12.75">
      <c r="A249" s="225"/>
      <c r="C249" s="249"/>
    </row>
    <row r="250" spans="1:3" s="223" customFormat="1" ht="14.25">
      <c r="A250" s="225"/>
      <c r="C250" s="248"/>
    </row>
    <row r="251" spans="1:3" s="223" customFormat="1" ht="14.25">
      <c r="A251" s="225"/>
      <c r="C251" s="248"/>
    </row>
    <row r="252" spans="1:3" s="223" customFormat="1" ht="14.25">
      <c r="A252" s="225"/>
      <c r="C252" s="248"/>
    </row>
    <row r="253" spans="1:3" s="223" customFormat="1" ht="14.25">
      <c r="A253" s="225"/>
      <c r="C253" s="248"/>
    </row>
    <row r="254" spans="1:3" s="223" customFormat="1" ht="14.25">
      <c r="A254" s="225"/>
      <c r="C254" s="248"/>
    </row>
    <row r="255" spans="1:3" s="223" customFormat="1" ht="14.25">
      <c r="A255" s="225"/>
      <c r="C255" s="248"/>
    </row>
    <row r="256" spans="1:3" s="223" customFormat="1" ht="14.25">
      <c r="A256" s="225"/>
      <c r="C256" s="248"/>
    </row>
    <row r="257" spans="1:3" s="223" customFormat="1" ht="14.25">
      <c r="A257" s="225"/>
      <c r="C257" s="248"/>
    </row>
    <row r="258" spans="1:3" s="223" customFormat="1" ht="14.25">
      <c r="A258" s="225"/>
      <c r="C258" s="248"/>
    </row>
    <row r="259" spans="1:3" s="223" customFormat="1" ht="14.25">
      <c r="A259" s="225"/>
      <c r="C259" s="248"/>
    </row>
    <row r="260" spans="1:3" s="223" customFormat="1" ht="14.25">
      <c r="A260" s="225"/>
      <c r="C260" s="248"/>
    </row>
    <row r="261" spans="1:3" s="223" customFormat="1" ht="14.25">
      <c r="A261" s="225"/>
      <c r="C261" s="248"/>
    </row>
    <row r="262" spans="1:3" s="223" customFormat="1" ht="14.25">
      <c r="A262" s="225"/>
      <c r="C262" s="248"/>
    </row>
    <row r="263" spans="1:3" s="223" customFormat="1" ht="14.25">
      <c r="A263" s="225"/>
      <c r="C263" s="248"/>
    </row>
    <row r="264" spans="1:3" s="223" customFormat="1" ht="14.25">
      <c r="A264" s="225"/>
      <c r="C264" s="248"/>
    </row>
    <row r="265" spans="1:3" s="223" customFormat="1" ht="14.25">
      <c r="A265" s="225"/>
      <c r="C265" s="248"/>
    </row>
    <row r="266" spans="1:3" s="223" customFormat="1" ht="14.25">
      <c r="A266" s="225"/>
      <c r="C266" s="248"/>
    </row>
    <row r="267" spans="1:3" s="223" customFormat="1" ht="14.25">
      <c r="A267" s="225"/>
      <c r="C267" s="248"/>
    </row>
    <row r="268" spans="1:3" s="223" customFormat="1" ht="14.25">
      <c r="A268" s="225"/>
      <c r="C268" s="248"/>
    </row>
    <row r="269" spans="1:3" s="223" customFormat="1" ht="14.25">
      <c r="A269" s="225"/>
      <c r="C269" s="248"/>
    </row>
    <row r="270" spans="1:3" s="223" customFormat="1" ht="14.25">
      <c r="A270" s="225"/>
      <c r="C270" s="248"/>
    </row>
    <row r="271" spans="1:3" s="223" customFormat="1" ht="14.25">
      <c r="A271" s="225"/>
      <c r="C271" s="248"/>
    </row>
    <row r="272" spans="1:3" s="223" customFormat="1" ht="14.25">
      <c r="A272" s="225"/>
      <c r="C272" s="248"/>
    </row>
    <row r="273" spans="1:3" s="223" customFormat="1" ht="14.25">
      <c r="A273" s="225"/>
      <c r="C273" s="248"/>
    </row>
    <row r="274" spans="1:3" s="223" customFormat="1" ht="14.25">
      <c r="A274" s="225"/>
      <c r="C274" s="248"/>
    </row>
    <row r="275" spans="1:3" s="223" customFormat="1" ht="14.25">
      <c r="A275" s="225"/>
      <c r="C275" s="248"/>
    </row>
    <row r="276" spans="1:3" s="223" customFormat="1" ht="14.25">
      <c r="A276" s="225"/>
      <c r="C276" s="248"/>
    </row>
    <row r="277" spans="1:3" s="223" customFormat="1" ht="14.25">
      <c r="A277" s="225"/>
      <c r="C277" s="248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3" customFormat="1" ht="14.25">
      <c r="A302" s="225"/>
      <c r="C302" s="248"/>
    </row>
    <row r="303" spans="1:3" s="224" customFormat="1" ht="12.75">
      <c r="A303" s="225"/>
      <c r="C303" s="249"/>
    </row>
    <row r="304" spans="1:3" s="223" customFormat="1" ht="14.25">
      <c r="A304" s="225"/>
      <c r="C304" s="248"/>
    </row>
    <row r="305" spans="1:3" s="223" customFormat="1" ht="14.25">
      <c r="A305" s="225"/>
      <c r="C305" s="248"/>
    </row>
    <row r="306" spans="1:3" s="223" customFormat="1" ht="14.25">
      <c r="A306" s="225"/>
      <c r="C306" s="248"/>
    </row>
    <row r="307" spans="1:3" s="223" customFormat="1" ht="14.25">
      <c r="A307" s="225"/>
      <c r="C307" s="248"/>
    </row>
    <row r="308" spans="1:3" s="223" customFormat="1" ht="14.25">
      <c r="A308" s="225"/>
      <c r="C308" s="248"/>
    </row>
    <row r="309" spans="1:3" s="223" customFormat="1" ht="14.25">
      <c r="A309" s="225"/>
      <c r="C309" s="248"/>
    </row>
    <row r="310" spans="1:3" s="223" customFormat="1" ht="14.25">
      <c r="A310" s="225"/>
      <c r="C310" s="248"/>
    </row>
    <row r="311" spans="1:3" s="223" customFormat="1" ht="14.25">
      <c r="A311" s="225"/>
      <c r="C311" s="248"/>
    </row>
    <row r="312" spans="1:3" s="223" customFormat="1" ht="14.25">
      <c r="A312" s="225"/>
      <c r="C312" s="248"/>
    </row>
    <row r="313" spans="1:3" s="223" customFormat="1" ht="14.25">
      <c r="A313" s="225"/>
      <c r="C313" s="248"/>
    </row>
    <row r="314" spans="1:3" s="223" customFormat="1" ht="14.25">
      <c r="A314" s="225"/>
      <c r="C314" s="248"/>
    </row>
    <row r="315" spans="1:3" s="223" customFormat="1" ht="14.25">
      <c r="A315" s="225"/>
      <c r="C315" s="248"/>
    </row>
    <row r="316" spans="1:3" s="223" customFormat="1" ht="14.25">
      <c r="A316" s="225"/>
      <c r="C316" s="248"/>
    </row>
    <row r="317" spans="1:3" s="223" customFormat="1" ht="14.25">
      <c r="A317" s="225"/>
      <c r="C317" s="248"/>
    </row>
    <row r="318" spans="1:3" s="223" customFormat="1" ht="14.25">
      <c r="A318" s="225"/>
      <c r="C318" s="248"/>
    </row>
    <row r="319" spans="1:3" s="223" customFormat="1" ht="14.25">
      <c r="A319" s="225"/>
      <c r="C319" s="248"/>
    </row>
    <row r="320" spans="1:3" s="223" customFormat="1" ht="14.25">
      <c r="A320" s="225"/>
      <c r="C320" s="248"/>
    </row>
    <row r="321" spans="1:3" s="223" customFormat="1" ht="14.25">
      <c r="A321" s="225"/>
      <c r="C321" s="248"/>
    </row>
    <row r="322" spans="1:3" s="223" customFormat="1" ht="14.25">
      <c r="A322" s="225"/>
      <c r="C322" s="248"/>
    </row>
    <row r="323" spans="1:3" s="223" customFormat="1" ht="14.25">
      <c r="A323" s="225"/>
      <c r="C323" s="248"/>
    </row>
    <row r="324" spans="1:3" s="223" customFormat="1" ht="14.25">
      <c r="A324" s="225"/>
      <c r="C324" s="248"/>
    </row>
    <row r="325" spans="1:3" s="223" customFormat="1" ht="14.25">
      <c r="A325" s="225"/>
      <c r="C325" s="248"/>
    </row>
    <row r="326" spans="1:3" s="223" customFormat="1" ht="14.25">
      <c r="A326" s="225"/>
      <c r="C326" s="248"/>
    </row>
    <row r="327" spans="1:3" s="223" customFormat="1" ht="14.25">
      <c r="A327" s="225"/>
      <c r="C327" s="248"/>
    </row>
    <row r="328" spans="1:3" s="223" customFormat="1" ht="14.25">
      <c r="A328" s="225"/>
      <c r="C328" s="248"/>
    </row>
    <row r="329" spans="1:3" s="223" customFormat="1" ht="14.25">
      <c r="A329" s="225"/>
      <c r="C329" s="248"/>
    </row>
    <row r="330" spans="1:3" s="223" customFormat="1" ht="14.25">
      <c r="A330" s="225"/>
      <c r="C330" s="248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3" customFormat="1" ht="14.25">
      <c r="A357" s="225"/>
      <c r="C357" s="248"/>
    </row>
    <row r="358" spans="1:3" s="224" customFormat="1" ht="12.75">
      <c r="A358" s="225"/>
      <c r="C358" s="249"/>
    </row>
    <row r="359" spans="1:3" s="223" customFormat="1" ht="14.25">
      <c r="A359" s="225"/>
      <c r="C359" s="248"/>
    </row>
    <row r="360" spans="1:3" s="223" customFormat="1" ht="14.25">
      <c r="A360" s="225"/>
      <c r="C360" s="248"/>
    </row>
    <row r="361" spans="1:3" s="223" customFormat="1" ht="14.25">
      <c r="A361" s="225"/>
      <c r="C361" s="248"/>
    </row>
    <row r="362" spans="1:3" s="223" customFormat="1" ht="14.25">
      <c r="A362" s="225"/>
      <c r="C362" s="248"/>
    </row>
    <row r="363" spans="1:3" s="223" customFormat="1" ht="14.25">
      <c r="A363" s="225"/>
      <c r="C363" s="248"/>
    </row>
    <row r="364" spans="1:3" s="223" customFormat="1" ht="14.25">
      <c r="A364" s="225"/>
      <c r="C364" s="248"/>
    </row>
    <row r="365" spans="1:3" s="223" customFormat="1" ht="14.25">
      <c r="A365" s="225"/>
      <c r="C365" s="248"/>
    </row>
    <row r="366" spans="1:3" s="223" customFormat="1" ht="14.25">
      <c r="A366" s="225"/>
      <c r="C366" s="248"/>
    </row>
    <row r="367" spans="1:3" s="223" customFormat="1" ht="14.25">
      <c r="A367" s="225"/>
      <c r="C367" s="248"/>
    </row>
    <row r="368" spans="1:3" s="223" customFormat="1" ht="14.25">
      <c r="A368" s="225"/>
      <c r="C368" s="248"/>
    </row>
    <row r="369" spans="1:3" s="223" customFormat="1" ht="14.25">
      <c r="A369" s="225"/>
      <c r="C369" s="248"/>
    </row>
    <row r="370" spans="1:3" s="223" customFormat="1" ht="14.25">
      <c r="A370" s="225"/>
      <c r="C370" s="248"/>
    </row>
    <row r="371" spans="1:3" s="223" customFormat="1" ht="14.25">
      <c r="A371" s="225"/>
      <c r="C371" s="248"/>
    </row>
    <row r="372" spans="1:3" s="223" customFormat="1" ht="14.25">
      <c r="A372" s="225"/>
      <c r="C372" s="248"/>
    </row>
    <row r="373" spans="1:3" s="223" customFormat="1" ht="14.25">
      <c r="A373" s="225"/>
      <c r="C373" s="248"/>
    </row>
    <row r="374" spans="1:3" s="223" customFormat="1" ht="14.25">
      <c r="A374" s="225"/>
      <c r="C374" s="248"/>
    </row>
    <row r="375" spans="1:3" s="223" customFormat="1" ht="14.25">
      <c r="A375" s="225"/>
      <c r="C375" s="248"/>
    </row>
    <row r="376" spans="1:3" s="223" customFormat="1" ht="14.25">
      <c r="A376" s="225"/>
      <c r="C376" s="248"/>
    </row>
    <row r="377" spans="1:3" s="223" customFormat="1" ht="14.25">
      <c r="A377" s="225"/>
      <c r="C377" s="248"/>
    </row>
    <row r="378" spans="1:3" s="223" customFormat="1" ht="14.25">
      <c r="A378" s="225"/>
      <c r="C378" s="248"/>
    </row>
    <row r="379" spans="1:3" s="223" customFormat="1" ht="14.25">
      <c r="A379" s="225"/>
      <c r="C379" s="248"/>
    </row>
    <row r="380" spans="1:3" s="223" customFormat="1" ht="14.25">
      <c r="A380" s="225"/>
      <c r="C380" s="248"/>
    </row>
    <row r="381" spans="1:3" s="223" customFormat="1" ht="14.25">
      <c r="A381" s="225"/>
      <c r="C381" s="248"/>
    </row>
    <row r="382" spans="1:3" s="223" customFormat="1" ht="14.25">
      <c r="A382" s="225"/>
      <c r="C382" s="248"/>
    </row>
    <row r="383" spans="1:3" s="223" customFormat="1" ht="14.25">
      <c r="A383" s="225"/>
      <c r="C383" s="248"/>
    </row>
    <row r="384" spans="1:3" s="223" customFormat="1" ht="14.25">
      <c r="A384" s="225"/>
      <c r="C384" s="248"/>
    </row>
    <row r="385" spans="1:3" s="223" customFormat="1" ht="14.25">
      <c r="A385" s="225"/>
      <c r="C385" s="248"/>
    </row>
    <row r="386" spans="1:3" s="223" customFormat="1" ht="14.25">
      <c r="A386" s="225"/>
      <c r="C386" s="248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3" customFormat="1" ht="14.25">
      <c r="A411" s="225"/>
      <c r="C411" s="248"/>
    </row>
    <row r="412" spans="1:3" s="223" customFormat="1" ht="14.25">
      <c r="A412" s="225"/>
      <c r="C412" s="248"/>
    </row>
    <row r="413" spans="1:3" s="223" customFormat="1" ht="14.25">
      <c r="A413" s="225"/>
      <c r="C413" s="248"/>
    </row>
    <row r="414" spans="1:3" s="223" customFormat="1" ht="14.25">
      <c r="A414" s="225"/>
      <c r="C414" s="248"/>
    </row>
    <row r="415" spans="1:3" s="223" customFormat="1" ht="14.25">
      <c r="A415" s="225"/>
      <c r="C415" s="248"/>
    </row>
    <row r="416" spans="1:3" s="223" customFormat="1" ht="14.25">
      <c r="A416" s="225"/>
      <c r="C416" s="248"/>
    </row>
    <row r="417" spans="1:3" s="223" customFormat="1" ht="14.25">
      <c r="A417" s="225"/>
      <c r="C417" s="248"/>
    </row>
    <row r="418" spans="1:3" s="223" customFormat="1" ht="14.25">
      <c r="A418" s="225"/>
      <c r="C418" s="248"/>
    </row>
    <row r="419" spans="1:3" s="223" customFormat="1" ht="14.25">
      <c r="A419" s="225"/>
      <c r="C419" s="248"/>
    </row>
    <row r="420" spans="1:3" s="223" customFormat="1" ht="14.25">
      <c r="A420" s="225"/>
      <c r="C420" s="248"/>
    </row>
    <row r="421" spans="1:3" s="223" customFormat="1" ht="14.25">
      <c r="A421" s="225"/>
      <c r="C421" s="248"/>
    </row>
    <row r="422" spans="1:3" s="223" customFormat="1" ht="14.25">
      <c r="A422" s="225"/>
      <c r="C422" s="248"/>
    </row>
    <row r="423" spans="1:3" s="223" customFormat="1" ht="14.25">
      <c r="A423" s="225"/>
      <c r="C423" s="248"/>
    </row>
    <row r="424" spans="1:3" s="223" customFormat="1" ht="14.25">
      <c r="A424" s="225"/>
      <c r="C424" s="248"/>
    </row>
    <row r="425" spans="1:3" s="223" customFormat="1" ht="14.25">
      <c r="A425" s="225"/>
      <c r="C425" s="248"/>
    </row>
    <row r="426" spans="1:3" s="223" customFormat="1" ht="14.25">
      <c r="A426" s="225"/>
      <c r="C426" s="248"/>
    </row>
    <row r="427" spans="1:3" s="223" customFormat="1" ht="14.25">
      <c r="A427" s="225"/>
      <c r="C427" s="248"/>
    </row>
    <row r="428" spans="1:3" s="223" customFormat="1" ht="14.25">
      <c r="A428" s="225"/>
      <c r="C428" s="248"/>
    </row>
    <row r="429" spans="1:3" s="223" customFormat="1" ht="14.25">
      <c r="A429" s="225"/>
      <c r="C429" s="248"/>
    </row>
    <row r="430" spans="1:3" s="223" customFormat="1" ht="14.25">
      <c r="A430" s="225"/>
      <c r="C430" s="248"/>
    </row>
    <row r="431" spans="1:3" s="223" customFormat="1" ht="14.25">
      <c r="A431" s="225"/>
      <c r="C431" s="248"/>
    </row>
    <row r="432" spans="1:3" s="223" customFormat="1" ht="14.25">
      <c r="A432" s="225"/>
      <c r="C432" s="248"/>
    </row>
    <row r="433" spans="1:3" s="223" customFormat="1" ht="14.25">
      <c r="A433" s="225"/>
      <c r="C433" s="248"/>
    </row>
    <row r="434" spans="1:3" s="223" customFormat="1" ht="14.25">
      <c r="A434" s="225"/>
      <c r="C434" s="248"/>
    </row>
    <row r="435" spans="1:3" s="223" customFormat="1" ht="14.25">
      <c r="A435" s="225"/>
      <c r="C435" s="248"/>
    </row>
    <row r="436" spans="1:3" s="223" customFormat="1" ht="14.25">
      <c r="A436" s="225"/>
      <c r="C436" s="248"/>
    </row>
    <row r="437" spans="1:3" s="223" customFormat="1" ht="14.25">
      <c r="A437" s="225"/>
      <c r="C437" s="248"/>
    </row>
    <row r="438" spans="1:3" s="223" customFormat="1" ht="14.25">
      <c r="A438" s="225"/>
      <c r="C438" s="248"/>
    </row>
    <row r="439" spans="1:3" s="223" customFormat="1" ht="14.25">
      <c r="A439" s="225"/>
      <c r="C439" s="248"/>
    </row>
    <row r="440" spans="1:3" s="223" customFormat="1" ht="9" customHeight="1">
      <c r="A440" s="225"/>
      <c r="C440" s="248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14" stopIfTrue="1">
      <formula>(COUNTA(E10:I14,E18:I18,E20:H26,E30:I32,E35:I35)/78)*100&lt;&gt;100</formula>
    </cfRule>
  </conditionalFormatting>
  <conditionalFormatting sqref="E10:I14">
    <cfRule type="cellIs" priority="2" dxfId="10" operator="between" stopIfTrue="1">
      <formula>-1000000000000</formula>
      <formula>1000000000000</formula>
    </cfRule>
    <cfRule type="cellIs" priority="3" dxfId="10" operator="equal" stopIfTrue="1">
      <formula>"M"</formula>
    </cfRule>
    <cfRule type="cellIs" priority="4" dxfId="1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81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5" hidden="1" customWidth="1"/>
    <col min="2" max="2" width="3.77734375" style="230" customWidth="1"/>
    <col min="3" max="3" width="59.445312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34"/>
      <c r="C1" s="44" t="s">
        <v>192</v>
      </c>
      <c r="D1" s="237"/>
      <c r="L1" s="456" t="s">
        <v>554</v>
      </c>
      <c r="M1" s="456" t="str">
        <f>'Cover page'!$N$1</f>
        <v>Apr.2014</v>
      </c>
    </row>
    <row r="2" spans="1:12" ht="11.25" customHeight="1" thickBot="1">
      <c r="A2" s="34"/>
      <c r="B2" s="134"/>
      <c r="C2" s="45"/>
      <c r="D2" s="252"/>
      <c r="K2" s="212"/>
      <c r="L2" s="456" t="s">
        <v>555</v>
      </c>
    </row>
    <row r="3" spans="1:12" ht="16.5" thickTop="1">
      <c r="A3" s="112"/>
      <c r="B3" s="135"/>
      <c r="C3" s="46"/>
      <c r="D3" s="253"/>
      <c r="E3" s="254"/>
      <c r="F3" s="254"/>
      <c r="G3" s="254"/>
      <c r="H3" s="254"/>
      <c r="I3" s="254"/>
      <c r="J3" s="255"/>
      <c r="K3" s="212"/>
      <c r="L3" s="456" t="s">
        <v>556</v>
      </c>
    </row>
    <row r="4" spans="1:15" ht="15.75">
      <c r="A4" s="114"/>
      <c r="B4" s="136"/>
      <c r="C4" s="47" t="str">
        <f>'Cover page'!E13</f>
        <v>Member state: Hungary</v>
      </c>
      <c r="D4" s="25"/>
      <c r="E4" s="26"/>
      <c r="F4" s="26" t="s">
        <v>2</v>
      </c>
      <c r="G4" s="26"/>
      <c r="H4" s="27"/>
      <c r="I4" s="256"/>
      <c r="J4" s="258"/>
      <c r="L4" s="456" t="s">
        <v>557</v>
      </c>
      <c r="O4" s="212"/>
    </row>
    <row r="5" spans="1:15" ht="15.75">
      <c r="A5" s="114"/>
      <c r="B5" s="136"/>
      <c r="C5" s="227" t="s">
        <v>103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59"/>
      <c r="J5" s="258"/>
      <c r="O5" s="212"/>
    </row>
    <row r="6" spans="1:15" ht="15.75">
      <c r="A6" s="114"/>
      <c r="B6" s="136"/>
      <c r="C6" s="461" t="str">
        <f>'Cover page'!E14</f>
        <v>Date: 31/03/2014</v>
      </c>
      <c r="D6" s="207"/>
      <c r="E6" s="207"/>
      <c r="F6" s="207"/>
      <c r="G6" s="208"/>
      <c r="H6" s="171"/>
      <c r="I6" s="263"/>
      <c r="J6" s="258"/>
      <c r="O6" s="212"/>
    </row>
    <row r="7" spans="1:15" ht="10.5" customHeight="1" thickBot="1">
      <c r="A7" s="114"/>
      <c r="B7" s="136"/>
      <c r="C7" s="48"/>
      <c r="D7" s="264"/>
      <c r="E7" s="264"/>
      <c r="F7" s="264"/>
      <c r="G7" s="264"/>
      <c r="H7" s="265"/>
      <c r="I7" s="244"/>
      <c r="J7" s="258"/>
      <c r="O7" s="212"/>
    </row>
    <row r="8" spans="1:15" ht="17.25" thickBot="1" thickTop="1">
      <c r="A8" s="307" t="s">
        <v>250</v>
      </c>
      <c r="B8" s="136"/>
      <c r="C8" s="39" t="s">
        <v>95</v>
      </c>
      <c r="D8" s="332">
        <v>-794088</v>
      </c>
      <c r="E8" s="333">
        <v>-1657935</v>
      </c>
      <c r="F8" s="333">
        <v>-481082</v>
      </c>
      <c r="G8" s="333">
        <v>-929299.6422209985</v>
      </c>
      <c r="H8" s="334">
        <v>-1065271.8000000012</v>
      </c>
      <c r="I8" s="138"/>
      <c r="J8" s="266"/>
      <c r="O8" s="212"/>
    </row>
    <row r="9" spans="1:15" ht="16.5" thickTop="1">
      <c r="A9" s="307"/>
      <c r="B9" s="136"/>
      <c r="C9" s="133" t="s">
        <v>125</v>
      </c>
      <c r="D9" s="457" t="s">
        <v>556</v>
      </c>
      <c r="E9" s="457" t="s">
        <v>556</v>
      </c>
      <c r="F9" s="457" t="s">
        <v>556</v>
      </c>
      <c r="G9" s="457" t="s">
        <v>554</v>
      </c>
      <c r="H9" s="457" t="s">
        <v>554</v>
      </c>
      <c r="I9" s="139"/>
      <c r="J9" s="267"/>
      <c r="O9" s="212"/>
    </row>
    <row r="10" spans="1:15" ht="11.25" customHeight="1">
      <c r="A10" s="307"/>
      <c r="B10" s="136"/>
      <c r="C10" s="133"/>
      <c r="D10" s="411"/>
      <c r="E10" s="142"/>
      <c r="F10" s="142"/>
      <c r="G10" s="142"/>
      <c r="H10" s="412"/>
      <c r="I10" s="413"/>
      <c r="J10" s="267"/>
      <c r="O10" s="212"/>
    </row>
    <row r="11" spans="1:15" ht="15.75">
      <c r="A11" s="307" t="s">
        <v>251</v>
      </c>
      <c r="B11" s="136"/>
      <c r="C11" s="414" t="s">
        <v>136</v>
      </c>
      <c r="D11" s="415">
        <v>6607</v>
      </c>
      <c r="E11" s="415">
        <v>580433</v>
      </c>
      <c r="F11" s="415">
        <v>8422</v>
      </c>
      <c r="G11" s="415">
        <v>84399.73872700002</v>
      </c>
      <c r="H11" s="415">
        <v>24075.636759595007</v>
      </c>
      <c r="I11" s="416"/>
      <c r="J11" s="267"/>
      <c r="O11" s="212"/>
    </row>
    <row r="12" spans="1:15" ht="15.75">
      <c r="A12" s="307" t="s">
        <v>252</v>
      </c>
      <c r="B12" s="136"/>
      <c r="C12" s="417" t="s">
        <v>39</v>
      </c>
      <c r="D12" s="415">
        <v>19188</v>
      </c>
      <c r="E12" s="415">
        <v>25445</v>
      </c>
      <c r="F12" s="415">
        <v>4653</v>
      </c>
      <c r="G12" s="415">
        <v>14239</v>
      </c>
      <c r="H12" s="415">
        <v>13295.33675959501</v>
      </c>
      <c r="I12" s="416" t="s">
        <v>45</v>
      </c>
      <c r="J12" s="267"/>
      <c r="O12" s="212"/>
    </row>
    <row r="13" spans="1:15" ht="15.75">
      <c r="A13" s="307" t="s">
        <v>253</v>
      </c>
      <c r="B13" s="136"/>
      <c r="C13" s="418" t="s">
        <v>40</v>
      </c>
      <c r="D13" s="415">
        <v>-9128</v>
      </c>
      <c r="E13" s="415">
        <v>-8911</v>
      </c>
      <c r="F13" s="415">
        <v>-6214</v>
      </c>
      <c r="G13" s="415">
        <v>-5906.7</v>
      </c>
      <c r="H13" s="415">
        <v>-13224.3</v>
      </c>
      <c r="I13" s="416"/>
      <c r="J13" s="267"/>
      <c r="O13" s="212"/>
    </row>
    <row r="14" spans="1:15" ht="15.75">
      <c r="A14" s="307" t="s">
        <v>254</v>
      </c>
      <c r="B14" s="136"/>
      <c r="C14" s="418" t="s">
        <v>41</v>
      </c>
      <c r="D14" s="415">
        <v>2226</v>
      </c>
      <c r="E14" s="415">
        <v>557577</v>
      </c>
      <c r="F14" s="415">
        <v>9519</v>
      </c>
      <c r="G14" s="415">
        <v>105015.827</v>
      </c>
      <c r="H14" s="415">
        <v>24004.6</v>
      </c>
      <c r="I14" s="416" t="s">
        <v>590</v>
      </c>
      <c r="J14" s="267"/>
      <c r="O14" s="212"/>
    </row>
    <row r="15" spans="1:15" ht="15.75">
      <c r="A15" s="307" t="s">
        <v>255</v>
      </c>
      <c r="B15" s="136"/>
      <c r="C15" s="418" t="s">
        <v>42</v>
      </c>
      <c r="D15" s="415">
        <v>-1930</v>
      </c>
      <c r="E15" s="415">
        <v>-1195</v>
      </c>
      <c r="F15" s="415">
        <v>-76</v>
      </c>
      <c r="G15" s="415">
        <v>-19243.2</v>
      </c>
      <c r="H15" s="415">
        <v>0</v>
      </c>
      <c r="I15" s="416" t="s">
        <v>591</v>
      </c>
      <c r="J15" s="267"/>
      <c r="O15" s="212"/>
    </row>
    <row r="16" spans="1:15" ht="15.75">
      <c r="A16" s="307" t="s">
        <v>256</v>
      </c>
      <c r="B16" s="91"/>
      <c r="C16" s="418" t="s">
        <v>43</v>
      </c>
      <c r="D16" s="415">
        <v>-3749</v>
      </c>
      <c r="E16" s="415">
        <v>7517</v>
      </c>
      <c r="F16" s="415">
        <v>540</v>
      </c>
      <c r="G16" s="415">
        <v>-9705.188273</v>
      </c>
      <c r="H16" s="415">
        <v>0</v>
      </c>
      <c r="I16" s="416"/>
      <c r="J16" s="267"/>
      <c r="O16" s="212"/>
    </row>
    <row r="17" spans="1:15" ht="15.75">
      <c r="A17" s="307" t="s">
        <v>257</v>
      </c>
      <c r="B17" s="91"/>
      <c r="C17" s="430" t="s">
        <v>131</v>
      </c>
      <c r="D17" s="415">
        <v>0</v>
      </c>
      <c r="E17" s="415">
        <v>0</v>
      </c>
      <c r="F17" s="415">
        <v>0</v>
      </c>
      <c r="G17" s="415" t="s">
        <v>589</v>
      </c>
      <c r="H17" s="415" t="s">
        <v>589</v>
      </c>
      <c r="I17" s="416"/>
      <c r="J17" s="267"/>
      <c r="O17" s="212"/>
    </row>
    <row r="18" spans="1:15" ht="15.75">
      <c r="A18" s="307" t="s">
        <v>258</v>
      </c>
      <c r="B18" s="91"/>
      <c r="C18" s="431" t="s">
        <v>624</v>
      </c>
      <c r="D18" s="419">
        <v>-1587</v>
      </c>
      <c r="E18" s="419">
        <v>-428</v>
      </c>
      <c r="F18" s="419">
        <v>-46</v>
      </c>
      <c r="G18" s="419"/>
      <c r="H18" s="419">
        <v>0</v>
      </c>
      <c r="I18" s="420"/>
      <c r="J18" s="267"/>
      <c r="O18" s="212"/>
    </row>
    <row r="19" spans="1:15" ht="15.75">
      <c r="A19" s="307" t="s">
        <v>259</v>
      </c>
      <c r="B19" s="91"/>
      <c r="C19" s="431" t="s">
        <v>625</v>
      </c>
      <c r="D19" s="419">
        <v>4039</v>
      </c>
      <c r="E19" s="419">
        <v>1070</v>
      </c>
      <c r="F19" s="419">
        <v>1070</v>
      </c>
      <c r="G19" s="419">
        <v>-17094</v>
      </c>
      <c r="H19" s="419">
        <v>0</v>
      </c>
      <c r="I19" s="420"/>
      <c r="J19" s="267"/>
      <c r="O19" s="212"/>
    </row>
    <row r="20" spans="1:15" ht="15.75">
      <c r="A20" s="307"/>
      <c r="B20" s="91"/>
      <c r="C20" s="36"/>
      <c r="D20" s="421"/>
      <c r="E20" s="337"/>
      <c r="F20" s="337"/>
      <c r="G20" s="337"/>
      <c r="H20" s="422"/>
      <c r="I20" s="416"/>
      <c r="J20" s="267"/>
      <c r="O20" s="212"/>
    </row>
    <row r="21" spans="1:15" ht="15.75">
      <c r="A21" s="307" t="s">
        <v>260</v>
      </c>
      <c r="B21" s="213"/>
      <c r="C21" s="414" t="s">
        <v>169</v>
      </c>
      <c r="D21" s="415" t="s">
        <v>586</v>
      </c>
      <c r="E21" s="415" t="s">
        <v>586</v>
      </c>
      <c r="F21" s="415" t="s">
        <v>586</v>
      </c>
      <c r="G21" s="415" t="s">
        <v>586</v>
      </c>
      <c r="H21" s="415" t="s">
        <v>586</v>
      </c>
      <c r="I21" s="416"/>
      <c r="J21" s="267"/>
      <c r="O21" s="212"/>
    </row>
    <row r="22" spans="1:15" ht="15.75">
      <c r="A22" s="307" t="s">
        <v>261</v>
      </c>
      <c r="B22" s="57"/>
      <c r="C22" s="431" t="s">
        <v>104</v>
      </c>
      <c r="D22" s="419"/>
      <c r="E22" s="419"/>
      <c r="F22" s="419"/>
      <c r="G22" s="419"/>
      <c r="H22" s="419"/>
      <c r="I22" s="420"/>
      <c r="J22" s="267"/>
      <c r="O22" s="212"/>
    </row>
    <row r="23" spans="1:15" ht="15.75">
      <c r="A23" s="307" t="s">
        <v>262</v>
      </c>
      <c r="B23" s="57"/>
      <c r="C23" s="431" t="s">
        <v>105</v>
      </c>
      <c r="D23" s="419"/>
      <c r="E23" s="419"/>
      <c r="F23" s="419"/>
      <c r="G23" s="419"/>
      <c r="H23" s="419"/>
      <c r="I23" s="420"/>
      <c r="J23" s="267"/>
      <c r="O23" s="212"/>
    </row>
    <row r="24" spans="1:15" ht="15.75">
      <c r="A24" s="307"/>
      <c r="B24" s="91"/>
      <c r="C24" s="130"/>
      <c r="D24" s="421"/>
      <c r="E24" s="337"/>
      <c r="F24" s="337"/>
      <c r="G24" s="337"/>
      <c r="H24" s="422"/>
      <c r="I24" s="416"/>
      <c r="J24" s="267"/>
      <c r="O24" s="212"/>
    </row>
    <row r="25" spans="1:15" ht="15.75">
      <c r="A25" s="307" t="s">
        <v>263</v>
      </c>
      <c r="B25" s="91"/>
      <c r="C25" s="414" t="s">
        <v>72</v>
      </c>
      <c r="D25" s="415">
        <v>-5065</v>
      </c>
      <c r="E25" s="415">
        <v>-30701</v>
      </c>
      <c r="F25" s="415">
        <v>-24532</v>
      </c>
      <c r="G25" s="415">
        <v>-1088</v>
      </c>
      <c r="H25" s="415">
        <v>-54398.54385726887</v>
      </c>
      <c r="I25" s="423"/>
      <c r="J25" s="267"/>
      <c r="O25" s="212"/>
    </row>
    <row r="26" spans="1:15" ht="15.75">
      <c r="A26" s="307"/>
      <c r="B26" s="91"/>
      <c r="C26" s="130"/>
      <c r="D26" s="421"/>
      <c r="E26" s="337"/>
      <c r="F26" s="337"/>
      <c r="G26" s="337"/>
      <c r="H26" s="422"/>
      <c r="I26" s="416"/>
      <c r="J26" s="267"/>
      <c r="O26" s="212"/>
    </row>
    <row r="27" spans="1:15" ht="15.75">
      <c r="A27" s="307" t="s">
        <v>264</v>
      </c>
      <c r="B27" s="91"/>
      <c r="C27" s="414" t="s">
        <v>67</v>
      </c>
      <c r="D27" s="415">
        <v>14832</v>
      </c>
      <c r="E27" s="415">
        <v>29848</v>
      </c>
      <c r="F27" s="415">
        <v>-45804</v>
      </c>
      <c r="G27" s="415">
        <v>57590.08116599996</v>
      </c>
      <c r="H27" s="415">
        <v>69006.3</v>
      </c>
      <c r="I27" s="416"/>
      <c r="J27" s="267"/>
      <c r="O27" s="212"/>
    </row>
    <row r="28" spans="1:15" ht="15.75">
      <c r="A28" s="307" t="s">
        <v>265</v>
      </c>
      <c r="B28" s="91"/>
      <c r="C28" s="431" t="s">
        <v>594</v>
      </c>
      <c r="D28" s="419">
        <v>9072</v>
      </c>
      <c r="E28" s="419">
        <v>-6397</v>
      </c>
      <c r="F28" s="419">
        <v>-990</v>
      </c>
      <c r="G28" s="419">
        <v>11053</v>
      </c>
      <c r="H28" s="419">
        <v>0</v>
      </c>
      <c r="I28" s="420"/>
      <c r="J28" s="267"/>
      <c r="O28" s="212"/>
    </row>
    <row r="29" spans="1:15" ht="15.75">
      <c r="A29" s="307"/>
      <c r="B29" s="91"/>
      <c r="C29" s="431" t="s">
        <v>595</v>
      </c>
      <c r="D29" s="419">
        <v>-6853</v>
      </c>
      <c r="E29" s="419">
        <v>46772</v>
      </c>
      <c r="F29" s="419">
        <v>-4815</v>
      </c>
      <c r="G29" s="419">
        <v>70779.662</v>
      </c>
      <c r="H29" s="419">
        <v>-1987.7000000000007</v>
      </c>
      <c r="I29" s="420"/>
      <c r="J29" s="267"/>
      <c r="O29" s="212"/>
    </row>
    <row r="30" spans="1:15" ht="15.75">
      <c r="A30" s="307"/>
      <c r="B30" s="91"/>
      <c r="C30" s="431" t="s">
        <v>596</v>
      </c>
      <c r="D30" s="419">
        <v>21814</v>
      </c>
      <c r="E30" s="419">
        <v>0</v>
      </c>
      <c r="F30" s="419">
        <v>0</v>
      </c>
      <c r="G30" s="419">
        <v>0</v>
      </c>
      <c r="H30" s="419">
        <v>0</v>
      </c>
      <c r="I30" s="420"/>
      <c r="J30" s="267"/>
      <c r="O30" s="212"/>
    </row>
    <row r="31" spans="1:15" ht="15.75">
      <c r="A31" s="307"/>
      <c r="B31" s="91"/>
      <c r="C31" s="431" t="s">
        <v>597</v>
      </c>
      <c r="D31" s="419">
        <v>12800</v>
      </c>
      <c r="E31" s="419">
        <v>800</v>
      </c>
      <c r="F31" s="419">
        <v>800</v>
      </c>
      <c r="G31" s="419">
        <v>800</v>
      </c>
      <c r="H31" s="419">
        <v>748</v>
      </c>
      <c r="I31" s="420"/>
      <c r="J31" s="267"/>
      <c r="O31" s="212"/>
    </row>
    <row r="32" spans="1:15" ht="15.75">
      <c r="A32" s="307"/>
      <c r="B32" s="91"/>
      <c r="C32" s="431" t="s">
        <v>598</v>
      </c>
      <c r="D32" s="419">
        <v>-35789</v>
      </c>
      <c r="E32" s="419">
        <v>-19819</v>
      </c>
      <c r="F32" s="419">
        <v>10671</v>
      </c>
      <c r="G32" s="419">
        <v>-2587.362000000023</v>
      </c>
      <c r="H32" s="419">
        <v>3700</v>
      </c>
      <c r="I32" s="420"/>
      <c r="J32" s="267"/>
      <c r="O32" s="212"/>
    </row>
    <row r="33" spans="1:15" ht="15.75">
      <c r="A33" s="307"/>
      <c r="B33" s="91"/>
      <c r="C33" s="431" t="s">
        <v>599</v>
      </c>
      <c r="D33" s="419">
        <v>-5042</v>
      </c>
      <c r="E33" s="419">
        <v>1153</v>
      </c>
      <c r="F33" s="419">
        <v>-5676</v>
      </c>
      <c r="G33" s="419">
        <v>785</v>
      </c>
      <c r="H33" s="419">
        <v>300</v>
      </c>
      <c r="I33" s="420"/>
      <c r="J33" s="267"/>
      <c r="O33" s="212"/>
    </row>
    <row r="34" spans="1:15" ht="15.75">
      <c r="A34" s="307"/>
      <c r="B34" s="91"/>
      <c r="C34" s="431" t="s">
        <v>600</v>
      </c>
      <c r="D34" s="419">
        <v>21785</v>
      </c>
      <c r="E34" s="419">
        <v>20133</v>
      </c>
      <c r="F34" s="419">
        <v>-43260</v>
      </c>
      <c r="G34" s="419">
        <v>-23007.700000000004</v>
      </c>
      <c r="H34" s="419">
        <v>66246</v>
      </c>
      <c r="I34" s="420"/>
      <c r="J34" s="267"/>
      <c r="O34" s="212"/>
    </row>
    <row r="35" spans="1:15" ht="15.75">
      <c r="A35" s="307" t="s">
        <v>266</v>
      </c>
      <c r="B35" s="91"/>
      <c r="C35" s="431" t="s">
        <v>601</v>
      </c>
      <c r="D35" s="419">
        <v>-2955</v>
      </c>
      <c r="E35" s="419">
        <v>-12794</v>
      </c>
      <c r="F35" s="419">
        <v>-2534</v>
      </c>
      <c r="G35" s="419">
        <v>-232.51883400000952</v>
      </c>
      <c r="H35" s="419">
        <v>0</v>
      </c>
      <c r="I35" s="420" t="s">
        <v>592</v>
      </c>
      <c r="J35" s="267"/>
      <c r="O35" s="212"/>
    </row>
    <row r="36" spans="1:15" ht="15.75">
      <c r="A36" s="307" t="s">
        <v>267</v>
      </c>
      <c r="B36" s="91"/>
      <c r="C36" s="414" t="s">
        <v>66</v>
      </c>
      <c r="D36" s="415">
        <v>-34481</v>
      </c>
      <c r="E36" s="415">
        <v>-61512</v>
      </c>
      <c r="F36" s="415">
        <v>-156052</v>
      </c>
      <c r="G36" s="415">
        <v>-174875</v>
      </c>
      <c r="H36" s="415">
        <v>-3500</v>
      </c>
      <c r="I36" s="416"/>
      <c r="J36" s="267"/>
      <c r="O36" s="212"/>
    </row>
    <row r="37" spans="1:15" ht="15.75">
      <c r="A37" s="307" t="s">
        <v>268</v>
      </c>
      <c r="B37" s="91"/>
      <c r="C37" s="431" t="s">
        <v>602</v>
      </c>
      <c r="D37" s="419">
        <v>-28148</v>
      </c>
      <c r="E37" s="419">
        <v>11921</v>
      </c>
      <c r="F37" s="419">
        <v>-17104</v>
      </c>
      <c r="G37" s="419">
        <v>28425</v>
      </c>
      <c r="H37" s="419">
        <v>0</v>
      </c>
      <c r="I37" s="420"/>
      <c r="J37" s="267"/>
      <c r="O37" s="212"/>
    </row>
    <row r="38" spans="1:15" ht="15.75">
      <c r="A38" s="307"/>
      <c r="B38" s="91"/>
      <c r="C38" s="431" t="s">
        <v>603</v>
      </c>
      <c r="D38" s="419">
        <v>5097</v>
      </c>
      <c r="E38" s="419">
        <v>-4073</v>
      </c>
      <c r="F38" s="419">
        <v>-14842</v>
      </c>
      <c r="G38" s="419">
        <v>-62471</v>
      </c>
      <c r="H38" s="419">
        <v>-3500</v>
      </c>
      <c r="I38" s="420"/>
      <c r="J38" s="267"/>
      <c r="O38" s="212"/>
    </row>
    <row r="39" spans="1:15" ht="15.75">
      <c r="A39" s="307"/>
      <c r="B39" s="91"/>
      <c r="C39" s="431" t="s">
        <v>604</v>
      </c>
      <c r="D39" s="419">
        <v>-6348</v>
      </c>
      <c r="E39" s="419">
        <v>-81906</v>
      </c>
      <c r="F39" s="419">
        <v>-131022</v>
      </c>
      <c r="G39" s="419">
        <v>-150250</v>
      </c>
      <c r="H39" s="419">
        <v>0</v>
      </c>
      <c r="I39" s="420"/>
      <c r="J39" s="267"/>
      <c r="O39" s="212"/>
    </row>
    <row r="40" spans="1:15" ht="15.75">
      <c r="A40" s="307"/>
      <c r="B40" s="91"/>
      <c r="C40" s="431" t="s">
        <v>605</v>
      </c>
      <c r="D40" s="419">
        <v>-3299</v>
      </c>
      <c r="E40" s="419">
        <v>4249</v>
      </c>
      <c r="F40" s="419">
        <v>7644</v>
      </c>
      <c r="G40" s="419">
        <v>1262</v>
      </c>
      <c r="H40" s="419">
        <v>0</v>
      </c>
      <c r="I40" s="420"/>
      <c r="J40" s="267"/>
      <c r="O40" s="212"/>
    </row>
    <row r="41" spans="1:15" ht="15.75">
      <c r="A41" s="307"/>
      <c r="B41" s="91"/>
      <c r="C41" s="431" t="s">
        <v>606</v>
      </c>
      <c r="D41" s="419">
        <v>-1137</v>
      </c>
      <c r="E41" s="419">
        <v>9164</v>
      </c>
      <c r="F41" s="419">
        <v>2849</v>
      </c>
      <c r="G41" s="419">
        <v>8745</v>
      </c>
      <c r="H41" s="419">
        <v>0</v>
      </c>
      <c r="I41" s="420"/>
      <c r="J41" s="267"/>
      <c r="O41" s="212"/>
    </row>
    <row r="42" spans="1:15" ht="15.75">
      <c r="A42" s="307" t="s">
        <v>269</v>
      </c>
      <c r="B42" s="91"/>
      <c r="C42" s="431" t="s">
        <v>607</v>
      </c>
      <c r="D42" s="419">
        <v>-646</v>
      </c>
      <c r="E42" s="419">
        <v>-867</v>
      </c>
      <c r="F42" s="419">
        <v>-3577</v>
      </c>
      <c r="G42" s="419">
        <v>-586</v>
      </c>
      <c r="H42" s="419">
        <v>0</v>
      </c>
      <c r="I42" s="420"/>
      <c r="J42" s="267"/>
      <c r="O42" s="212"/>
    </row>
    <row r="43" spans="1:15" ht="15.75">
      <c r="A43" s="48"/>
      <c r="B43" s="91"/>
      <c r="C43" s="130"/>
      <c r="D43" s="424"/>
      <c r="E43" s="425"/>
      <c r="F43" s="425"/>
      <c r="G43" s="425"/>
      <c r="H43" s="426"/>
      <c r="I43" s="416"/>
      <c r="J43" s="267"/>
      <c r="O43" s="212"/>
    </row>
    <row r="44" spans="1:15" ht="15.75">
      <c r="A44" s="307" t="s">
        <v>270</v>
      </c>
      <c r="B44" s="91"/>
      <c r="C44" s="414" t="s">
        <v>116</v>
      </c>
      <c r="D44" s="415" t="s">
        <v>586</v>
      </c>
      <c r="E44" s="415" t="s">
        <v>586</v>
      </c>
      <c r="F44" s="415" t="s">
        <v>586</v>
      </c>
      <c r="G44" s="415" t="s">
        <v>586</v>
      </c>
      <c r="H44" s="415" t="s">
        <v>586</v>
      </c>
      <c r="I44" s="416"/>
      <c r="J44" s="267"/>
      <c r="O44" s="212"/>
    </row>
    <row r="45" spans="1:15" ht="15.75">
      <c r="A45" s="307" t="s">
        <v>271</v>
      </c>
      <c r="B45" s="91"/>
      <c r="C45" s="414" t="s">
        <v>196</v>
      </c>
      <c r="D45" s="415">
        <v>8392</v>
      </c>
      <c r="E45" s="415">
        <v>2317821</v>
      </c>
      <c r="F45" s="415">
        <v>14323</v>
      </c>
      <c r="G45" s="415">
        <v>186911.1065</v>
      </c>
      <c r="H45" s="415">
        <v>6994.969572167529</v>
      </c>
      <c r="I45" s="416"/>
      <c r="J45" s="267"/>
      <c r="O45" s="212"/>
    </row>
    <row r="46" spans="1:15" ht="15.75">
      <c r="A46" s="307" t="s">
        <v>272</v>
      </c>
      <c r="B46" s="91"/>
      <c r="C46" s="431" t="s">
        <v>608</v>
      </c>
      <c r="D46" s="419"/>
      <c r="E46" s="419">
        <v>2273716</v>
      </c>
      <c r="F46" s="419">
        <v>73549</v>
      </c>
      <c r="G46" s="419">
        <v>16915</v>
      </c>
      <c r="H46" s="419">
        <v>0</v>
      </c>
      <c r="I46" s="420"/>
      <c r="J46" s="267"/>
      <c r="O46" s="212"/>
    </row>
    <row r="47" spans="1:15" ht="15.75">
      <c r="A47" s="307"/>
      <c r="B47" s="91"/>
      <c r="C47" s="431" t="s">
        <v>609</v>
      </c>
      <c r="D47" s="419">
        <v>4877</v>
      </c>
      <c r="E47" s="419">
        <v>40009</v>
      </c>
      <c r="F47" s="419">
        <v>-57340</v>
      </c>
      <c r="G47" s="419">
        <v>171198.419</v>
      </c>
      <c r="H47" s="419">
        <v>3925.969572167529</v>
      </c>
      <c r="I47" s="420" t="s">
        <v>593</v>
      </c>
      <c r="J47" s="267"/>
      <c r="O47" s="212"/>
    </row>
    <row r="48" spans="1:15" ht="15.75">
      <c r="A48" s="307" t="s">
        <v>273</v>
      </c>
      <c r="B48" s="91"/>
      <c r="C48" s="431" t="s">
        <v>610</v>
      </c>
      <c r="D48" s="419">
        <v>3515</v>
      </c>
      <c r="E48" s="419">
        <v>4096</v>
      </c>
      <c r="F48" s="419">
        <v>-1886</v>
      </c>
      <c r="G48" s="419">
        <v>-1202.3125000000146</v>
      </c>
      <c r="H48" s="419">
        <v>3069</v>
      </c>
      <c r="I48" s="420"/>
      <c r="J48" s="267"/>
      <c r="O48" s="212"/>
    </row>
    <row r="49" spans="1:15" ht="15.75">
      <c r="A49" s="307"/>
      <c r="B49" s="91"/>
      <c r="C49" s="36"/>
      <c r="D49" s="421"/>
      <c r="E49" s="337"/>
      <c r="F49" s="337"/>
      <c r="G49" s="337"/>
      <c r="H49" s="422"/>
      <c r="I49" s="416"/>
      <c r="J49" s="267"/>
      <c r="O49" s="212"/>
    </row>
    <row r="50" spans="1:15" ht="15.75">
      <c r="A50" s="307" t="s">
        <v>274</v>
      </c>
      <c r="B50" s="91"/>
      <c r="C50" s="414" t="s">
        <v>68</v>
      </c>
      <c r="D50" s="415">
        <v>-156758</v>
      </c>
      <c r="E50" s="415">
        <v>-177064</v>
      </c>
      <c r="F50" s="415">
        <v>-30398</v>
      </c>
      <c r="G50" s="415">
        <v>-757615.3</v>
      </c>
      <c r="H50" s="415">
        <v>-409004.3867393398</v>
      </c>
      <c r="I50" s="416"/>
      <c r="J50" s="267"/>
      <c r="O50" s="212"/>
    </row>
    <row r="51" spans="1:15" ht="15.75">
      <c r="A51" s="307" t="s">
        <v>275</v>
      </c>
      <c r="B51" s="136"/>
      <c r="C51" s="431" t="s">
        <v>611</v>
      </c>
      <c r="D51" s="419">
        <v>-156697</v>
      </c>
      <c r="E51" s="419">
        <v>-95386</v>
      </c>
      <c r="F51" s="419">
        <v>-83654</v>
      </c>
      <c r="G51" s="419">
        <v>-117562.3</v>
      </c>
      <c r="H51" s="419">
        <v>0</v>
      </c>
      <c r="I51" s="420"/>
      <c r="J51" s="267"/>
      <c r="O51" s="212"/>
    </row>
    <row r="52" spans="1:15" ht="15.75">
      <c r="A52" s="307"/>
      <c r="B52" s="136"/>
      <c r="C52" s="431" t="s">
        <v>612</v>
      </c>
      <c r="D52" s="419">
        <v>-2518</v>
      </c>
      <c r="E52" s="419">
        <v>-3718</v>
      </c>
      <c r="F52" s="419">
        <v>-5171</v>
      </c>
      <c r="G52" s="419">
        <v>-5096</v>
      </c>
      <c r="H52" s="419">
        <v>-5415.186739339793</v>
      </c>
      <c r="I52" s="420"/>
      <c r="J52" s="267"/>
      <c r="O52" s="212"/>
    </row>
    <row r="53" spans="1:15" ht="15.75">
      <c r="A53" s="307"/>
      <c r="B53" s="136"/>
      <c r="C53" s="431" t="s">
        <v>613</v>
      </c>
      <c r="D53" s="419">
        <v>18800</v>
      </c>
      <c r="E53" s="419">
        <v>0</v>
      </c>
      <c r="F53" s="419">
        <v>0</v>
      </c>
      <c r="G53" s="419"/>
      <c r="H53" s="419">
        <v>0</v>
      </c>
      <c r="I53" s="420"/>
      <c r="J53" s="267"/>
      <c r="O53" s="212"/>
    </row>
    <row r="54" spans="1:15" ht="15.75">
      <c r="A54" s="307"/>
      <c r="B54" s="136"/>
      <c r="C54" s="431" t="s">
        <v>614</v>
      </c>
      <c r="D54" s="419">
        <v>0</v>
      </c>
      <c r="E54" s="419">
        <v>0</v>
      </c>
      <c r="F54" s="419">
        <v>-21632</v>
      </c>
      <c r="G54" s="419">
        <v>0</v>
      </c>
      <c r="H54" s="419">
        <v>0</v>
      </c>
      <c r="I54" s="420"/>
      <c r="J54" s="267"/>
      <c r="O54" s="212"/>
    </row>
    <row r="55" spans="1:15" ht="15.75">
      <c r="A55" s="307"/>
      <c r="B55" s="136"/>
      <c r="C55" s="431" t="s">
        <v>615</v>
      </c>
      <c r="D55" s="419">
        <v>-7332</v>
      </c>
      <c r="E55" s="419">
        <v>0</v>
      </c>
      <c r="F55" s="419">
        <v>0</v>
      </c>
      <c r="G55" s="419"/>
      <c r="H55" s="419">
        <v>0</v>
      </c>
      <c r="I55" s="420"/>
      <c r="J55" s="267"/>
      <c r="O55" s="212"/>
    </row>
    <row r="56" spans="1:15" ht="15.75">
      <c r="A56" s="307"/>
      <c r="B56" s="136"/>
      <c r="C56" s="431" t="s">
        <v>616</v>
      </c>
      <c r="D56" s="419">
        <v>-9011</v>
      </c>
      <c r="E56" s="419">
        <v>5779</v>
      </c>
      <c r="F56" s="419">
        <v>0</v>
      </c>
      <c r="G56" s="419">
        <v>0</v>
      </c>
      <c r="H56" s="419">
        <v>0</v>
      </c>
      <c r="I56" s="420"/>
      <c r="J56" s="267"/>
      <c r="O56" s="212"/>
    </row>
    <row r="57" spans="1:15" ht="15.75">
      <c r="A57" s="307"/>
      <c r="B57" s="136"/>
      <c r="C57" s="431" t="s">
        <v>617</v>
      </c>
      <c r="D57" s="419">
        <v>0</v>
      </c>
      <c r="E57" s="419">
        <v>-35000</v>
      </c>
      <c r="F57" s="419">
        <v>0</v>
      </c>
      <c r="G57" s="419">
        <v>0</v>
      </c>
      <c r="H57" s="419">
        <v>0</v>
      </c>
      <c r="I57" s="420"/>
      <c r="J57" s="267"/>
      <c r="O57" s="212"/>
    </row>
    <row r="58" spans="1:15" ht="15.75">
      <c r="A58" s="307"/>
      <c r="B58" s="136"/>
      <c r="C58" s="431" t="s">
        <v>618</v>
      </c>
      <c r="D58" s="419">
        <v>0</v>
      </c>
      <c r="E58" s="419">
        <v>-48739</v>
      </c>
      <c r="F58" s="419">
        <v>-54907</v>
      </c>
      <c r="G58" s="419">
        <v>0</v>
      </c>
      <c r="H58" s="419">
        <v>0</v>
      </c>
      <c r="I58" s="420"/>
      <c r="J58" s="267"/>
      <c r="O58" s="212"/>
    </row>
    <row r="59" spans="1:15" ht="15.75">
      <c r="A59" s="307"/>
      <c r="B59" s="136"/>
      <c r="C59" s="431" t="s">
        <v>619</v>
      </c>
      <c r="D59" s="419"/>
      <c r="E59" s="419"/>
      <c r="F59" s="419">
        <v>101090</v>
      </c>
      <c r="G59" s="419">
        <v>838</v>
      </c>
      <c r="H59" s="419">
        <v>0</v>
      </c>
      <c r="I59" s="420"/>
      <c r="J59" s="267"/>
      <c r="O59" s="212"/>
    </row>
    <row r="60" spans="1:15" ht="15.75">
      <c r="A60" s="307" t="s">
        <v>276</v>
      </c>
      <c r="B60" s="136"/>
      <c r="C60" s="431" t="s">
        <v>620</v>
      </c>
      <c r="D60" s="419"/>
      <c r="E60" s="419"/>
      <c r="F60" s="419">
        <v>33876</v>
      </c>
      <c r="G60" s="419">
        <v>-33876</v>
      </c>
      <c r="H60" s="419">
        <v>0</v>
      </c>
      <c r="I60" s="420"/>
      <c r="J60" s="267"/>
      <c r="O60" s="212"/>
    </row>
    <row r="61" spans="1:15" ht="15.75">
      <c r="A61" s="307" t="s">
        <v>277</v>
      </c>
      <c r="B61" s="136"/>
      <c r="C61" s="431" t="s">
        <v>621</v>
      </c>
      <c r="D61" s="419"/>
      <c r="E61" s="419"/>
      <c r="F61" s="419"/>
      <c r="G61" s="419">
        <v>-592564</v>
      </c>
      <c r="H61" s="419">
        <v>-403589.2</v>
      </c>
      <c r="I61" s="420"/>
      <c r="J61" s="267"/>
      <c r="O61" s="212"/>
    </row>
    <row r="62" spans="1:15" ht="15.75">
      <c r="A62" s="307" t="s">
        <v>278</v>
      </c>
      <c r="B62" s="136"/>
      <c r="C62" s="431" t="s">
        <v>622</v>
      </c>
      <c r="D62" s="419"/>
      <c r="E62" s="419"/>
      <c r="F62" s="419"/>
      <c r="G62" s="419">
        <v>-43921</v>
      </c>
      <c r="H62" s="419">
        <v>0</v>
      </c>
      <c r="I62" s="420"/>
      <c r="J62" s="267"/>
      <c r="O62" s="212"/>
    </row>
    <row r="63" spans="1:15" ht="15.75">
      <c r="A63" s="307" t="s">
        <v>279</v>
      </c>
      <c r="B63" s="136"/>
      <c r="C63" s="431" t="s">
        <v>623</v>
      </c>
      <c r="D63" s="419"/>
      <c r="E63" s="419"/>
      <c r="F63" s="419"/>
      <c r="G63" s="419">
        <v>34566</v>
      </c>
      <c r="H63" s="419">
        <v>0</v>
      </c>
      <c r="I63" s="420"/>
      <c r="J63" s="267"/>
      <c r="O63" s="212"/>
    </row>
    <row r="64" spans="1:15" ht="16.5" thickBot="1">
      <c r="A64" s="307"/>
      <c r="B64" s="136"/>
      <c r="C64" s="130"/>
      <c r="D64" s="427">
        <v>0</v>
      </c>
      <c r="E64" s="428">
        <v>0</v>
      </c>
      <c r="F64" s="428">
        <v>0</v>
      </c>
      <c r="G64" s="428"/>
      <c r="H64" s="429"/>
      <c r="I64" s="140"/>
      <c r="J64" s="267"/>
      <c r="O64" s="212"/>
    </row>
    <row r="65" spans="1:15" ht="17.25" thickBot="1" thickTop="1">
      <c r="A65" s="307" t="s">
        <v>280</v>
      </c>
      <c r="B65" s="136"/>
      <c r="C65" s="115" t="s">
        <v>61</v>
      </c>
      <c r="D65" s="335">
        <v>-960561</v>
      </c>
      <c r="E65" s="335">
        <v>1000890</v>
      </c>
      <c r="F65" s="335">
        <v>-715123</v>
      </c>
      <c r="G65" s="335">
        <v>-1533977.0158279985</v>
      </c>
      <c r="H65" s="336">
        <v>-1432097.8242648474</v>
      </c>
      <c r="I65" s="141"/>
      <c r="J65" s="266"/>
      <c r="O65" s="212"/>
    </row>
    <row r="66" spans="1:11" ht="16.5" thickTop="1">
      <c r="A66" s="100"/>
      <c r="B66" s="136"/>
      <c r="C66" s="49" t="s">
        <v>44</v>
      </c>
      <c r="D66" s="225"/>
      <c r="E66" s="225"/>
      <c r="F66" s="225"/>
      <c r="G66" s="236"/>
      <c r="H66" s="225"/>
      <c r="I66" s="225"/>
      <c r="J66" s="267"/>
      <c r="K66" s="212"/>
    </row>
    <row r="67" spans="1:11" ht="9" customHeight="1">
      <c r="A67" s="100"/>
      <c r="B67" s="136"/>
      <c r="C67" s="50"/>
      <c r="D67" s="225"/>
      <c r="E67" s="225"/>
      <c r="F67" s="225"/>
      <c r="G67" s="225"/>
      <c r="H67" s="225"/>
      <c r="I67" s="225"/>
      <c r="J67" s="267"/>
      <c r="K67" s="212"/>
    </row>
    <row r="68" spans="1:11" s="228" customFormat="1" ht="15.75">
      <c r="A68" s="100"/>
      <c r="B68" s="177"/>
      <c r="C68" s="150" t="s">
        <v>134</v>
      </c>
      <c r="E68" s="225"/>
      <c r="F68" s="225"/>
      <c r="G68" s="225"/>
      <c r="H68" s="225"/>
      <c r="I68" s="225"/>
      <c r="J68" s="267"/>
      <c r="K68" s="212"/>
    </row>
    <row r="69" spans="1:11" ht="15.75">
      <c r="A69" s="100"/>
      <c r="B69" s="136"/>
      <c r="C69" s="47" t="s">
        <v>137</v>
      </c>
      <c r="D69" s="225"/>
      <c r="E69" s="225"/>
      <c r="F69" s="225"/>
      <c r="G69" s="225"/>
      <c r="H69" s="225"/>
      <c r="I69" s="225"/>
      <c r="J69" s="267"/>
      <c r="K69" s="212"/>
    </row>
    <row r="70" spans="1:12" ht="12" customHeight="1" thickBot="1">
      <c r="A70" s="108"/>
      <c r="B70" s="137"/>
      <c r="C70" s="51"/>
      <c r="D70" s="268"/>
      <c r="E70" s="268"/>
      <c r="F70" s="268"/>
      <c r="G70" s="268"/>
      <c r="H70" s="268"/>
      <c r="I70" s="268"/>
      <c r="J70" s="269"/>
      <c r="L70" s="212"/>
    </row>
    <row r="71" ht="16.5" thickTop="1">
      <c r="D71" s="270"/>
    </row>
    <row r="72" ht="15">
      <c r="C72" s="271"/>
    </row>
    <row r="73" spans="2:10" ht="30" customHeight="1">
      <c r="B73" s="180" t="s">
        <v>170</v>
      </c>
      <c r="C73" s="193"/>
      <c r="D73" s="480" t="str">
        <f>IF(COUNTA(D8:H8,D11:H17,D21:H21,D25:H25,D27:H27,D36:H36,D44:H45,D50:H50,D65:H65)/80*100=100,"OK - Table 2A is fully completed","WARNING - Table 2A is not fully completed, please fill in figure, L, M or 0")</f>
        <v>OK - Table 2A is fully completed</v>
      </c>
      <c r="E73" s="480"/>
      <c r="F73" s="480"/>
      <c r="G73" s="480"/>
      <c r="H73" s="480"/>
      <c r="I73" s="272"/>
      <c r="J73" s="221"/>
    </row>
    <row r="74" spans="2:10" ht="15">
      <c r="B74" s="183" t="s">
        <v>171</v>
      </c>
      <c r="C74" s="110"/>
      <c r="D74" s="37"/>
      <c r="E74" s="37"/>
      <c r="F74" s="37"/>
      <c r="G74" s="37"/>
      <c r="H74" s="37"/>
      <c r="I74" s="247"/>
      <c r="J74" s="222"/>
    </row>
    <row r="75" spans="2:10" ht="23.25">
      <c r="B75" s="194"/>
      <c r="C75" s="195" t="s">
        <v>583</v>
      </c>
      <c r="D75" s="373">
        <f>IF(D65="M",0,D65)-IF(D8="M",0,D8)-IF(D11="M",0,D11)-IF(D21="M",0,D21)-IF(D25="M",0,D25)-IF(D27="M",0,D27)-IF(D36="M",0,D36)-IF(D44="M",0,D44)-IF(D45="M",0,D45)-IF(D50="M",0,D50)</f>
        <v>0</v>
      </c>
      <c r="E75" s="373">
        <f>IF(E65="M",0,E65)-IF(E8="M",0,E8)-IF(E11="M",0,E11)-IF(E21="M",0,E21)-IF(E25="M",0,E25)-IF(E27="M",0,E27)-IF(E36="M",0,E36)-IF(E44="M",0,E44)-IF(E45="M",0,E45)-IF(E50="M",0,E50)</f>
        <v>0</v>
      </c>
      <c r="F75" s="373">
        <f>IF(F65="M",0,F65)-IF(F8="M",0,F8)-IF(F11="M",0,F11)-IF(F21="M",0,F21)-IF(F25="M",0,F25)-IF(F27="M",0,F27)-IF(F36="M",0,F36)-IF(F44="M",0,F44)-IF(F45="M",0,F45)-IF(F50="M",0,F50)</f>
        <v>0</v>
      </c>
      <c r="G75" s="373">
        <f>IF(G65="M",0,G65)-IF(G8="M",0,G8)-IF(G11="M",0,G11)-IF(G21="M",0,G21)-IF(G25="M",0,G25)-IF(G27="M",0,G27)-IF(G36="M",0,G36)-IF(G44="M",0,G44)-IF(G45="M",0,G45)-IF(G50="M",0,G50)</f>
        <v>0</v>
      </c>
      <c r="H75" s="373">
        <f>IF(H65="M",0,H65)-IF(H8="M",0,H8)-IF(H11="M",0,H11)-IF(H21="M",0,H21)-IF(H25="M",0,H25)-IF(H27="M",0,H27)-IF(H36="M",0,H36)-IF(H44="M",0,H44)-IF(H45="M",0,H45)-IF(H50="M",0,H50)</f>
        <v>0</v>
      </c>
      <c r="I75" s="247"/>
      <c r="J75" s="222"/>
    </row>
    <row r="76" spans="2:10" ht="15.75">
      <c r="B76" s="194"/>
      <c r="C76" s="195" t="s">
        <v>176</v>
      </c>
      <c r="D76" s="373">
        <f>IF(D11="M",0,D11)-IF(D12="M",0,D12)-IF(D13="M",0,D13)-IF(D14="M",0,D14)-IF(D15="M",0,D15)-IF(D16="M",0,D16)</f>
        <v>0</v>
      </c>
      <c r="E76" s="373">
        <f>IF(E11="M",0,E11)-IF(E12="M",0,E12)-IF(E13="M",0,E13)-IF(E14="M",0,E14)-IF(E15="M",0,E15)-IF(E16="M",0,E16)</f>
        <v>0</v>
      </c>
      <c r="F76" s="373">
        <f>IF(F11="M",0,F11)-IF(F12="M",0,F12)-IF(F13="M",0,F13)-IF(F14="M",0,F14)-IF(F15="M",0,F15)-IF(F16="M",0,F16)</f>
        <v>0</v>
      </c>
      <c r="G76" s="373">
        <f>IF(G11="M",0,G11)-IF(G12="M",0,G12)-IF(G13="M",0,G13)-IF(G14="M",0,G14)-IF(G15="M",0,G15)-IF(G16="M",0,G16)</f>
        <v>0</v>
      </c>
      <c r="H76" s="373">
        <f>IF(H11="M",0,H11)-IF(H12="M",0,H12)-IF(H13="M",0,H13)-IF(H14="M",0,H14)-IF(H15="M",0,H15)-IF(H16="M",0,H16)</f>
        <v>0</v>
      </c>
      <c r="I76" s="247"/>
      <c r="J76" s="222"/>
    </row>
    <row r="77" spans="2:10" ht="15.75">
      <c r="B77" s="194"/>
      <c r="C77" s="195" t="s">
        <v>177</v>
      </c>
      <c r="D77" s="373">
        <f>D50-SUM(D51:D64)</f>
        <v>0</v>
      </c>
      <c r="E77" s="373">
        <f>E50-SUM(E51:E64)</f>
        <v>0</v>
      </c>
      <c r="F77" s="373">
        <f>F50-SUM(F51:F64)</f>
        <v>0</v>
      </c>
      <c r="G77" s="373">
        <f>G50-SUM(G51:G64)</f>
        <v>0</v>
      </c>
      <c r="H77" s="373">
        <f>H50-SUM(H51:H64)</f>
        <v>0</v>
      </c>
      <c r="I77" s="247"/>
      <c r="J77" s="222"/>
    </row>
    <row r="78" spans="1:10" ht="15.75">
      <c r="A78" s="229"/>
      <c r="B78" s="197" t="s">
        <v>178</v>
      </c>
      <c r="C78" s="195"/>
      <c r="D78" s="371"/>
      <c r="E78" s="371"/>
      <c r="F78" s="371"/>
      <c r="G78" s="371"/>
      <c r="H78" s="371"/>
      <c r="I78" s="247"/>
      <c r="J78" s="222"/>
    </row>
    <row r="79" spans="1:10" ht="15.75">
      <c r="A79" s="229"/>
      <c r="B79" s="198"/>
      <c r="C79" s="199" t="s">
        <v>584</v>
      </c>
      <c r="D79" s="372">
        <f>IF('Table 1'!E11="M",0,'Table 1'!E11)-IF('Table 2A'!D65="M",0,'Table 2A'!D65)</f>
        <v>0</v>
      </c>
      <c r="E79" s="372">
        <f>IF('Table 1'!F11="M",0,'Table 1'!F11)-IF('Table 2A'!E65="M",0,'Table 2A'!E65)</f>
        <v>0</v>
      </c>
      <c r="F79" s="372">
        <f>IF('Table 1'!G11="M",0,'Table 1'!G11)-IF('Table 2A'!F65="M",0,'Table 2A'!F65)</f>
        <v>0</v>
      </c>
      <c r="G79" s="372">
        <f>IF('Table 1'!H11="M",0,'Table 1'!H11)-IF('Table 2A'!G65="M",0,'Table 2A'!G65)</f>
        <v>0</v>
      </c>
      <c r="H79" s="372">
        <f>IF('Table 1'!I11="M",0,'Table 1'!I11)-IF('Table 2A'!H65="M",0,'Table 2A'!H65)</f>
        <v>0</v>
      </c>
      <c r="I79" s="273"/>
      <c r="J79" s="274"/>
    </row>
    <row r="80" ht="15">
      <c r="A80" s="229"/>
    </row>
    <row r="81" ht="15">
      <c r="A81" s="229"/>
    </row>
  </sheetData>
  <sheetProtection password="CA3F" sheet="1" objects="1" scenarios="1" insertRows="0" deleteRows="0"/>
  <mergeCells count="1">
    <mergeCell ref="D73:H73"/>
  </mergeCells>
  <conditionalFormatting sqref="D73:H73">
    <cfRule type="expression" priority="1" dxfId="15" stopIfTrue="1">
      <formula>COUNTA(D8:H8,D11:H17,D21:H21,D25:H25,D27:H27,D36:H36,D44:H45,D50:H50,D65:H65)/80*100&lt;&gt;100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58.1054687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193</v>
      </c>
      <c r="D1" s="237"/>
      <c r="L1" s="456" t="s">
        <v>554</v>
      </c>
      <c r="M1" s="456" t="str">
        <f>'Cover page'!$N$1</f>
        <v>Apr.2014</v>
      </c>
    </row>
    <row r="2" spans="1:12" ht="11.25" customHeight="1" thickBot="1">
      <c r="A2" s="34"/>
      <c r="B2" s="111"/>
      <c r="C2" s="45"/>
      <c r="D2" s="252"/>
      <c r="K2" s="212"/>
      <c r="L2" s="456" t="s">
        <v>555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54"/>
      <c r="J3" s="255"/>
      <c r="K3" s="212"/>
      <c r="L3" s="456" t="s">
        <v>556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6"/>
      <c r="J4" s="258"/>
      <c r="L4" s="456" t="s">
        <v>557</v>
      </c>
      <c r="O4" s="212"/>
    </row>
    <row r="5" spans="1:15" ht="15.75">
      <c r="A5" s="114"/>
      <c r="B5" s="57"/>
      <c r="C5" s="227" t="s">
        <v>103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77"/>
      <c r="J5" s="258"/>
      <c r="O5" s="212"/>
    </row>
    <row r="6" spans="1:15" ht="15.75">
      <c r="A6" s="114"/>
      <c r="B6" s="57"/>
      <c r="C6" s="461" t="str">
        <f>'Cover page'!E14</f>
        <v>Date: 31/03/2014</v>
      </c>
      <c r="D6" s="260"/>
      <c r="E6" s="260"/>
      <c r="F6" s="260"/>
      <c r="G6" s="261"/>
      <c r="H6" s="262"/>
      <c r="I6" s="263"/>
      <c r="J6" s="258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58"/>
      <c r="O7" s="212"/>
    </row>
    <row r="8" spans="1:15" ht="17.25" thickBot="1" thickTop="1">
      <c r="A8" s="307" t="s">
        <v>281</v>
      </c>
      <c r="B8" s="57"/>
      <c r="C8" s="128" t="s">
        <v>69</v>
      </c>
      <c r="D8" s="332" t="s">
        <v>586</v>
      </c>
      <c r="E8" s="332" t="s">
        <v>586</v>
      </c>
      <c r="F8" s="332" t="s">
        <v>586</v>
      </c>
      <c r="G8" s="332" t="s">
        <v>586</v>
      </c>
      <c r="H8" s="205" t="s">
        <v>586</v>
      </c>
      <c r="I8" s="151"/>
      <c r="J8" s="266"/>
      <c r="O8" s="212"/>
    </row>
    <row r="9" spans="1:15" ht="16.5" thickTop="1">
      <c r="A9" s="307"/>
      <c r="B9" s="57"/>
      <c r="C9" s="133" t="s">
        <v>125</v>
      </c>
      <c r="D9" s="457" t="s">
        <v>5</v>
      </c>
      <c r="E9" s="457" t="s">
        <v>5</v>
      </c>
      <c r="F9" s="457" t="s">
        <v>5</v>
      </c>
      <c r="G9" s="457" t="s">
        <v>5</v>
      </c>
      <c r="H9" s="439" t="s">
        <v>5</v>
      </c>
      <c r="I9" s="438"/>
      <c r="J9" s="267"/>
      <c r="O9" s="212"/>
    </row>
    <row r="10" spans="1:15" ht="11.25" customHeight="1">
      <c r="A10" s="307"/>
      <c r="B10" s="57"/>
      <c r="C10" s="133"/>
      <c r="D10" s="411"/>
      <c r="E10" s="142"/>
      <c r="F10" s="142"/>
      <c r="G10" s="142"/>
      <c r="H10" s="412"/>
      <c r="I10" s="413"/>
      <c r="J10" s="267"/>
      <c r="O10" s="212"/>
    </row>
    <row r="11" spans="1:15" ht="15.75">
      <c r="A11" s="307" t="s">
        <v>282</v>
      </c>
      <c r="B11" s="129"/>
      <c r="C11" s="432" t="s">
        <v>136</v>
      </c>
      <c r="D11" s="463" t="s">
        <v>586</v>
      </c>
      <c r="E11" s="415" t="s">
        <v>586</v>
      </c>
      <c r="F11" s="415" t="s">
        <v>586</v>
      </c>
      <c r="G11" s="415" t="s">
        <v>586</v>
      </c>
      <c r="H11" s="440" t="s">
        <v>586</v>
      </c>
      <c r="I11" s="416"/>
      <c r="J11" s="267"/>
      <c r="O11" s="212"/>
    </row>
    <row r="12" spans="1:15" ht="15.75">
      <c r="A12" s="307" t="s">
        <v>283</v>
      </c>
      <c r="B12" s="57"/>
      <c r="C12" s="433" t="s">
        <v>74</v>
      </c>
      <c r="D12" s="415" t="s">
        <v>586</v>
      </c>
      <c r="E12" s="415" t="s">
        <v>586</v>
      </c>
      <c r="F12" s="415" t="s">
        <v>586</v>
      </c>
      <c r="G12" s="415" t="s">
        <v>586</v>
      </c>
      <c r="H12" s="440" t="s">
        <v>586</v>
      </c>
      <c r="I12" s="416"/>
      <c r="J12" s="267"/>
      <c r="O12" s="212"/>
    </row>
    <row r="13" spans="1:15" ht="15.75">
      <c r="A13" s="307" t="s">
        <v>284</v>
      </c>
      <c r="B13" s="57"/>
      <c r="C13" s="434" t="s">
        <v>75</v>
      </c>
      <c r="D13" s="415" t="s">
        <v>586</v>
      </c>
      <c r="E13" s="415" t="s">
        <v>586</v>
      </c>
      <c r="F13" s="415" t="s">
        <v>586</v>
      </c>
      <c r="G13" s="415" t="s">
        <v>586</v>
      </c>
      <c r="H13" s="440" t="s">
        <v>586</v>
      </c>
      <c r="I13" s="416"/>
      <c r="J13" s="267"/>
      <c r="O13" s="212"/>
    </row>
    <row r="14" spans="1:15" ht="15.75">
      <c r="A14" s="307" t="s">
        <v>285</v>
      </c>
      <c r="B14" s="57"/>
      <c r="C14" s="434" t="s">
        <v>43</v>
      </c>
      <c r="D14" s="415" t="s">
        <v>586</v>
      </c>
      <c r="E14" s="415" t="s">
        <v>586</v>
      </c>
      <c r="F14" s="415" t="s">
        <v>586</v>
      </c>
      <c r="G14" s="415" t="s">
        <v>586</v>
      </c>
      <c r="H14" s="440" t="s">
        <v>586</v>
      </c>
      <c r="I14" s="416"/>
      <c r="J14" s="267"/>
      <c r="O14" s="212"/>
    </row>
    <row r="15" spans="1:15" ht="15.75">
      <c r="A15" s="307" t="s">
        <v>286</v>
      </c>
      <c r="B15" s="57"/>
      <c r="C15" s="435" t="s">
        <v>131</v>
      </c>
      <c r="D15" s="415" t="s">
        <v>586</v>
      </c>
      <c r="E15" s="415" t="s">
        <v>586</v>
      </c>
      <c r="F15" s="415" t="s">
        <v>586</v>
      </c>
      <c r="G15" s="415" t="s">
        <v>586</v>
      </c>
      <c r="H15" s="440" t="s">
        <v>586</v>
      </c>
      <c r="I15" s="416"/>
      <c r="J15" s="267"/>
      <c r="O15" s="212"/>
    </row>
    <row r="16" spans="1:15" ht="15.75">
      <c r="A16" s="307" t="s">
        <v>287</v>
      </c>
      <c r="B16" s="57"/>
      <c r="C16" s="436" t="s">
        <v>542</v>
      </c>
      <c r="D16" s="437"/>
      <c r="E16" s="437"/>
      <c r="F16" s="437"/>
      <c r="G16" s="437"/>
      <c r="H16" s="440"/>
      <c r="I16" s="420"/>
      <c r="J16" s="267"/>
      <c r="O16" s="212"/>
    </row>
    <row r="17" spans="1:15" ht="15.75">
      <c r="A17" s="307" t="s">
        <v>288</v>
      </c>
      <c r="B17" s="57"/>
      <c r="C17" s="436" t="s">
        <v>543</v>
      </c>
      <c r="D17" s="437"/>
      <c r="E17" s="437"/>
      <c r="F17" s="437"/>
      <c r="G17" s="437"/>
      <c r="H17" s="440"/>
      <c r="I17" s="420"/>
      <c r="J17" s="267"/>
      <c r="O17" s="212"/>
    </row>
    <row r="18" spans="1:15" ht="15.75">
      <c r="A18" s="307"/>
      <c r="B18" s="57"/>
      <c r="C18" s="36"/>
      <c r="D18" s="443"/>
      <c r="E18" s="444"/>
      <c r="F18" s="444"/>
      <c r="G18" s="444"/>
      <c r="H18" s="445"/>
      <c r="I18" s="416"/>
      <c r="J18" s="267"/>
      <c r="O18" s="212"/>
    </row>
    <row r="19" spans="1:15" ht="15.75">
      <c r="A19" s="307" t="s">
        <v>289</v>
      </c>
      <c r="B19" s="57"/>
      <c r="C19" s="432" t="s">
        <v>169</v>
      </c>
      <c r="D19" s="441" t="s">
        <v>586</v>
      </c>
      <c r="E19" s="441" t="s">
        <v>586</v>
      </c>
      <c r="F19" s="441" t="s">
        <v>586</v>
      </c>
      <c r="G19" s="441" t="s">
        <v>586</v>
      </c>
      <c r="H19" s="442" t="s">
        <v>586</v>
      </c>
      <c r="I19" s="416"/>
      <c r="J19" s="267"/>
      <c r="O19" s="212"/>
    </row>
    <row r="20" spans="1:15" ht="15.75">
      <c r="A20" s="307" t="s">
        <v>290</v>
      </c>
      <c r="B20" s="57"/>
      <c r="C20" s="436" t="s">
        <v>104</v>
      </c>
      <c r="D20" s="437"/>
      <c r="E20" s="437"/>
      <c r="F20" s="437"/>
      <c r="G20" s="437"/>
      <c r="H20" s="440"/>
      <c r="I20" s="420"/>
      <c r="J20" s="267"/>
      <c r="O20" s="212"/>
    </row>
    <row r="21" spans="1:15" ht="15.75">
      <c r="A21" s="307" t="s">
        <v>291</v>
      </c>
      <c r="B21" s="57"/>
      <c r="C21" s="436" t="s">
        <v>105</v>
      </c>
      <c r="D21" s="437"/>
      <c r="E21" s="437"/>
      <c r="F21" s="437"/>
      <c r="G21" s="437"/>
      <c r="H21" s="440"/>
      <c r="I21" s="420"/>
      <c r="J21" s="267"/>
      <c r="O21" s="212"/>
    </row>
    <row r="22" spans="1:15" ht="15.75">
      <c r="A22" s="308"/>
      <c r="B22" s="57"/>
      <c r="C22" s="130"/>
      <c r="D22" s="443"/>
      <c r="E22" s="444"/>
      <c r="F22" s="444"/>
      <c r="G22" s="444"/>
      <c r="H22" s="445"/>
      <c r="I22" s="416"/>
      <c r="J22" s="267"/>
      <c r="O22" s="212"/>
    </row>
    <row r="23" spans="1:15" ht="15.75">
      <c r="A23" s="307" t="s">
        <v>292</v>
      </c>
      <c r="B23" s="129"/>
      <c r="C23" s="432" t="s">
        <v>72</v>
      </c>
      <c r="D23" s="441" t="s">
        <v>586</v>
      </c>
      <c r="E23" s="441" t="s">
        <v>586</v>
      </c>
      <c r="F23" s="441" t="s">
        <v>586</v>
      </c>
      <c r="G23" s="441" t="s">
        <v>586</v>
      </c>
      <c r="H23" s="440" t="s">
        <v>586</v>
      </c>
      <c r="I23" s="416"/>
      <c r="J23" s="267"/>
      <c r="O23" s="212"/>
    </row>
    <row r="24" spans="1:15" ht="15.75">
      <c r="A24" s="307"/>
      <c r="B24" s="57"/>
      <c r="C24" s="130"/>
      <c r="D24" s="443"/>
      <c r="E24" s="444"/>
      <c r="F24" s="444"/>
      <c r="G24" s="444"/>
      <c r="H24" s="445"/>
      <c r="I24" s="416"/>
      <c r="J24" s="267"/>
      <c r="O24" s="212"/>
    </row>
    <row r="25" spans="1:15" ht="15.75">
      <c r="A25" s="307" t="s">
        <v>293</v>
      </c>
      <c r="B25" s="129"/>
      <c r="C25" s="432" t="s">
        <v>67</v>
      </c>
      <c r="D25" s="441" t="s">
        <v>586</v>
      </c>
      <c r="E25" s="441" t="s">
        <v>586</v>
      </c>
      <c r="F25" s="441" t="s">
        <v>586</v>
      </c>
      <c r="G25" s="441" t="s">
        <v>586</v>
      </c>
      <c r="H25" s="442" t="s">
        <v>586</v>
      </c>
      <c r="I25" s="416"/>
      <c r="J25" s="267"/>
      <c r="O25" s="212"/>
    </row>
    <row r="26" spans="1:15" ht="15.75">
      <c r="A26" s="307" t="s">
        <v>294</v>
      </c>
      <c r="B26" s="129"/>
      <c r="C26" s="436" t="s">
        <v>104</v>
      </c>
      <c r="D26" s="437"/>
      <c r="E26" s="437"/>
      <c r="F26" s="437"/>
      <c r="G26" s="437"/>
      <c r="H26" s="440"/>
      <c r="I26" s="420"/>
      <c r="J26" s="267"/>
      <c r="O26" s="212"/>
    </row>
    <row r="27" spans="1:15" ht="15.75">
      <c r="A27" s="307" t="s">
        <v>295</v>
      </c>
      <c r="B27" s="129"/>
      <c r="C27" s="436" t="s">
        <v>105</v>
      </c>
      <c r="D27" s="437"/>
      <c r="E27" s="437"/>
      <c r="F27" s="437"/>
      <c r="G27" s="437"/>
      <c r="H27" s="440"/>
      <c r="I27" s="420"/>
      <c r="J27" s="267"/>
      <c r="O27" s="212"/>
    </row>
    <row r="28" spans="1:15" ht="15.75">
      <c r="A28" s="307" t="s">
        <v>296</v>
      </c>
      <c r="B28" s="129"/>
      <c r="C28" s="432" t="s">
        <v>66</v>
      </c>
      <c r="D28" s="441" t="s">
        <v>586</v>
      </c>
      <c r="E28" s="441" t="s">
        <v>586</v>
      </c>
      <c r="F28" s="441" t="s">
        <v>586</v>
      </c>
      <c r="G28" s="441" t="s">
        <v>586</v>
      </c>
      <c r="H28" s="442" t="s">
        <v>586</v>
      </c>
      <c r="I28" s="416"/>
      <c r="J28" s="267"/>
      <c r="O28" s="212"/>
    </row>
    <row r="29" spans="1:15" ht="15.75">
      <c r="A29" s="307" t="s">
        <v>297</v>
      </c>
      <c r="B29" s="129"/>
      <c r="C29" s="436" t="s">
        <v>104</v>
      </c>
      <c r="D29" s="437"/>
      <c r="E29" s="437"/>
      <c r="F29" s="437"/>
      <c r="G29" s="437"/>
      <c r="H29" s="440"/>
      <c r="I29" s="420"/>
      <c r="J29" s="267"/>
      <c r="O29" s="212"/>
    </row>
    <row r="30" spans="1:15" ht="15.75">
      <c r="A30" s="307" t="s">
        <v>298</v>
      </c>
      <c r="B30" s="129"/>
      <c r="C30" s="436" t="s">
        <v>105</v>
      </c>
      <c r="D30" s="437"/>
      <c r="E30" s="437"/>
      <c r="F30" s="437"/>
      <c r="G30" s="437"/>
      <c r="H30" s="440"/>
      <c r="I30" s="420"/>
      <c r="J30" s="267"/>
      <c r="O30" s="212"/>
    </row>
    <row r="31" spans="1:15" ht="15.75">
      <c r="A31" s="307"/>
      <c r="B31" s="129"/>
      <c r="C31" s="130"/>
      <c r="D31" s="443"/>
      <c r="E31" s="444"/>
      <c r="F31" s="444"/>
      <c r="G31" s="444"/>
      <c r="H31" s="445"/>
      <c r="I31" s="416"/>
      <c r="J31" s="267"/>
      <c r="O31" s="212"/>
    </row>
    <row r="32" spans="1:15" ht="15.75">
      <c r="A32" s="307" t="s">
        <v>299</v>
      </c>
      <c r="B32" s="129"/>
      <c r="C32" s="432" t="s">
        <v>117</v>
      </c>
      <c r="D32" s="441" t="s">
        <v>586</v>
      </c>
      <c r="E32" s="441" t="s">
        <v>586</v>
      </c>
      <c r="F32" s="441" t="s">
        <v>586</v>
      </c>
      <c r="G32" s="441" t="s">
        <v>586</v>
      </c>
      <c r="H32" s="442" t="s">
        <v>586</v>
      </c>
      <c r="I32" s="416"/>
      <c r="J32" s="267"/>
      <c r="O32" s="212"/>
    </row>
    <row r="33" spans="1:15" ht="15.75">
      <c r="A33" s="307" t="s">
        <v>300</v>
      </c>
      <c r="B33" s="129"/>
      <c r="C33" s="432" t="s">
        <v>118</v>
      </c>
      <c r="D33" s="441" t="s">
        <v>586</v>
      </c>
      <c r="E33" s="441" t="s">
        <v>586</v>
      </c>
      <c r="F33" s="441" t="s">
        <v>586</v>
      </c>
      <c r="G33" s="441" t="s">
        <v>586</v>
      </c>
      <c r="H33" s="442" t="s">
        <v>586</v>
      </c>
      <c r="I33" s="416"/>
      <c r="J33" s="267"/>
      <c r="O33" s="212"/>
    </row>
    <row r="34" spans="1:15" ht="15.75">
      <c r="A34" s="307" t="s">
        <v>301</v>
      </c>
      <c r="B34" s="129"/>
      <c r="C34" s="436" t="s">
        <v>104</v>
      </c>
      <c r="D34" s="437"/>
      <c r="E34" s="437"/>
      <c r="F34" s="437"/>
      <c r="G34" s="437"/>
      <c r="H34" s="440"/>
      <c r="I34" s="420"/>
      <c r="J34" s="267"/>
      <c r="O34" s="212"/>
    </row>
    <row r="35" spans="1:15" ht="15.75">
      <c r="A35" s="307" t="s">
        <v>302</v>
      </c>
      <c r="B35" s="129"/>
      <c r="C35" s="436" t="s">
        <v>105</v>
      </c>
      <c r="D35" s="437"/>
      <c r="E35" s="437"/>
      <c r="F35" s="437"/>
      <c r="G35" s="437"/>
      <c r="H35" s="440"/>
      <c r="I35" s="420"/>
      <c r="J35" s="267"/>
      <c r="O35" s="212"/>
    </row>
    <row r="36" spans="1:15" ht="15.75">
      <c r="A36" s="307"/>
      <c r="B36" s="57"/>
      <c r="C36" s="130"/>
      <c r="D36" s="443"/>
      <c r="E36" s="444"/>
      <c r="F36" s="444"/>
      <c r="G36" s="444"/>
      <c r="H36" s="445"/>
      <c r="I36" s="416"/>
      <c r="J36" s="267"/>
      <c r="O36" s="212"/>
    </row>
    <row r="37" spans="1:15" ht="15.75">
      <c r="A37" s="307" t="s">
        <v>303</v>
      </c>
      <c r="B37" s="57"/>
      <c r="C37" s="432" t="s">
        <v>68</v>
      </c>
      <c r="D37" s="441" t="s">
        <v>586</v>
      </c>
      <c r="E37" s="441" t="s">
        <v>586</v>
      </c>
      <c r="F37" s="441" t="s">
        <v>586</v>
      </c>
      <c r="G37" s="441" t="s">
        <v>586</v>
      </c>
      <c r="H37" s="442" t="s">
        <v>586</v>
      </c>
      <c r="I37" s="416"/>
      <c r="J37" s="267"/>
      <c r="O37" s="212"/>
    </row>
    <row r="38" spans="1:15" ht="15.75">
      <c r="A38" s="307" t="s">
        <v>304</v>
      </c>
      <c r="B38" s="57"/>
      <c r="C38" s="436" t="s">
        <v>104</v>
      </c>
      <c r="D38" s="437"/>
      <c r="E38" s="437"/>
      <c r="F38" s="437"/>
      <c r="G38" s="437"/>
      <c r="H38" s="440"/>
      <c r="I38" s="420"/>
      <c r="J38" s="267"/>
      <c r="O38" s="212"/>
    </row>
    <row r="39" spans="1:15" ht="15.75">
      <c r="A39" s="307" t="s">
        <v>305</v>
      </c>
      <c r="B39" s="57"/>
      <c r="C39" s="436" t="s">
        <v>105</v>
      </c>
      <c r="D39" s="437"/>
      <c r="E39" s="437"/>
      <c r="F39" s="437"/>
      <c r="G39" s="437"/>
      <c r="H39" s="440"/>
      <c r="I39" s="420"/>
      <c r="J39" s="267"/>
      <c r="O39" s="212"/>
    </row>
    <row r="40" spans="1:15" ht="15.75">
      <c r="A40" s="307" t="s">
        <v>306</v>
      </c>
      <c r="B40" s="57"/>
      <c r="C40" s="436" t="s">
        <v>106</v>
      </c>
      <c r="D40" s="437"/>
      <c r="E40" s="437"/>
      <c r="F40" s="437"/>
      <c r="G40" s="437"/>
      <c r="H40" s="440"/>
      <c r="I40" s="420"/>
      <c r="J40" s="267"/>
      <c r="O40" s="212"/>
    </row>
    <row r="41" spans="1:15" ht="16.5" thickBot="1">
      <c r="A41" s="307"/>
      <c r="B41" s="57"/>
      <c r="C41" s="130"/>
      <c r="D41" s="427"/>
      <c r="E41" s="428"/>
      <c r="F41" s="428"/>
      <c r="G41" s="428"/>
      <c r="H41" s="446"/>
      <c r="I41" s="140"/>
      <c r="J41" s="267"/>
      <c r="O41" s="212"/>
    </row>
    <row r="42" spans="1:15" ht="17.25" thickBot="1" thickTop="1">
      <c r="A42" s="307" t="s">
        <v>307</v>
      </c>
      <c r="B42" s="57"/>
      <c r="C42" s="115" t="s">
        <v>62</v>
      </c>
      <c r="D42" s="335" t="s">
        <v>586</v>
      </c>
      <c r="E42" s="335" t="s">
        <v>586</v>
      </c>
      <c r="F42" s="335" t="s">
        <v>586</v>
      </c>
      <c r="G42" s="335" t="s">
        <v>586</v>
      </c>
      <c r="H42" s="153" t="s">
        <v>586</v>
      </c>
      <c r="I42" s="141"/>
      <c r="J42" s="266"/>
      <c r="O42" s="212"/>
    </row>
    <row r="43" spans="1:11" ht="16.5" thickTop="1">
      <c r="A43" s="100"/>
      <c r="B43" s="57"/>
      <c r="C43" s="133" t="s">
        <v>44</v>
      </c>
      <c r="D43" s="245"/>
      <c r="E43" s="232"/>
      <c r="F43" s="232"/>
      <c r="G43" s="229"/>
      <c r="H43" s="229"/>
      <c r="I43" s="232"/>
      <c r="J43" s="267"/>
      <c r="K43" s="212"/>
    </row>
    <row r="44" spans="1:11" ht="9" customHeight="1">
      <c r="A44" s="100"/>
      <c r="B44" s="57"/>
      <c r="C44" s="149"/>
      <c r="D44" s="279"/>
      <c r="E44" s="232"/>
      <c r="F44" s="232"/>
      <c r="G44" s="232"/>
      <c r="H44" s="232"/>
      <c r="I44" s="232"/>
      <c r="J44" s="267"/>
      <c r="K44" s="212"/>
    </row>
    <row r="45" spans="1:11" s="228" customFormat="1" ht="15.75">
      <c r="A45" s="100"/>
      <c r="B45" s="57"/>
      <c r="C45" s="150" t="s">
        <v>134</v>
      </c>
      <c r="D45" s="206"/>
      <c r="E45" s="232"/>
      <c r="F45" s="232"/>
      <c r="G45" s="232"/>
      <c r="H45" s="232"/>
      <c r="I45" s="232"/>
      <c r="J45" s="267"/>
      <c r="K45" s="212"/>
    </row>
    <row r="46" spans="1:11" ht="15.75">
      <c r="A46" s="100"/>
      <c r="B46" s="57"/>
      <c r="C46" s="47" t="s">
        <v>137</v>
      </c>
      <c r="D46" s="206"/>
      <c r="E46" s="232"/>
      <c r="F46" s="232"/>
      <c r="G46" s="232"/>
      <c r="H46" s="232"/>
      <c r="I46" s="232"/>
      <c r="J46" s="267"/>
      <c r="K46" s="212"/>
    </row>
    <row r="47" spans="1:12" ht="12" customHeight="1" thickBot="1">
      <c r="A47" s="108"/>
      <c r="B47" s="125"/>
      <c r="C47" s="51"/>
      <c r="D47" s="268"/>
      <c r="E47" s="268"/>
      <c r="F47" s="268"/>
      <c r="G47" s="268"/>
      <c r="H47" s="268"/>
      <c r="I47" s="268"/>
      <c r="J47" s="269"/>
      <c r="L47" s="212"/>
    </row>
    <row r="48" ht="15.75" thickTop="1"/>
    <row r="49" ht="15">
      <c r="C49" s="231" t="s">
        <v>45</v>
      </c>
    </row>
    <row r="50" spans="2:10" ht="30" customHeight="1">
      <c r="B50" s="200" t="s">
        <v>170</v>
      </c>
      <c r="C50" s="193"/>
      <c r="D50" s="481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81"/>
      <c r="F50" s="481"/>
      <c r="G50" s="481"/>
      <c r="H50" s="201"/>
      <c r="I50" s="272"/>
      <c r="J50" s="221"/>
    </row>
    <row r="51" spans="2:10" ht="15.75">
      <c r="B51" s="183" t="s">
        <v>171</v>
      </c>
      <c r="C51" s="110"/>
      <c r="D51" s="196"/>
      <c r="E51" s="83"/>
      <c r="F51" s="83"/>
      <c r="G51" s="83"/>
      <c r="H51" s="83"/>
      <c r="I51" s="247"/>
      <c r="J51" s="222"/>
    </row>
    <row r="52" spans="2:10" ht="23.25">
      <c r="B52" s="194"/>
      <c r="C52" s="195" t="s">
        <v>581</v>
      </c>
      <c r="D52" s="373">
        <f>IF(D42="M",0,D42)-IF(D8="M",0,D8)-IF(D11="M",0,D11)-IF(D19="M",0,D19)-IF(D23="M",0,D23)-IF(D25="M",0,D25)-IF(D28="M",0,D28)-IF(D32="M",0,D32)-IF(D33="M",0,D33)-IF(D37="M",0,D37)</f>
        <v>0</v>
      </c>
      <c r="E52" s="373">
        <f>IF(E42="M",0,E42)-IF(E8="M",0,E8)-IF(E11="M",0,E11)-IF(E19="M",0,E19)-IF(E23="M",0,E23)-IF(E25="M",0,E25)-IF(E28="M",0,E28)-IF(E32="M",0,E32)-IF(E33="M",0,E33)-IF(E37="M",0,E37)</f>
        <v>0</v>
      </c>
      <c r="F52" s="373">
        <f>IF(F42="M",0,F42)-IF(F8="M",0,F8)-IF(F11="M",0,F11)-IF(F19="M",0,F19)-IF(F23="M",0,F23)-IF(F25="M",0,F25)-IF(F28="M",0,F28)-IF(F32="M",0,F32)-IF(F33="M",0,F33)-IF(F37="M",0,F37)</f>
        <v>0</v>
      </c>
      <c r="G52" s="373">
        <f>IF(G42="M",0,G42)-IF(G8="M",0,G8)-IF(G11="M",0,G11)-IF(G19="M",0,G19)-IF(G23="M",0,G23)-IF(G25="M",0,G25)-IF(G28="M",0,G28)-IF(G32="M",0,G32)-IF(G33="M",0,G33)-IF(G37="M",0,G37)</f>
        <v>0</v>
      </c>
      <c r="H52" s="374">
        <f>IF(H42="M",0,H42)-IF(H8="M",0,H8)-IF(H11="M",0,H11)-IF(H19="M",0,H19)-IF(H23="M",0,H23)-IF(H25="M",0,H25)-IF(H28="M",0,H28)-IF(H32="M",0,H32)-IF(H33="M",0,H33)-IF(H37="M",0,H37)</f>
        <v>0</v>
      </c>
      <c r="I52" s="247"/>
      <c r="J52" s="222"/>
    </row>
    <row r="53" spans="2:10" ht="15.75">
      <c r="B53" s="194"/>
      <c r="C53" s="195" t="s">
        <v>179</v>
      </c>
      <c r="D53" s="373">
        <f>IF(D11="M",0,D11)-IF(D12="M",0,D12)-IF(D13="M",0,D13)-IF(D14="M",0,D14)</f>
        <v>0</v>
      </c>
      <c r="E53" s="373">
        <f>IF(E11="M",0,E11)-IF(E12="M",0,E12)-IF(E13="M",0,E13)-IF(E14="M",0,E14)</f>
        <v>0</v>
      </c>
      <c r="F53" s="373">
        <f>IF(F11="M",0,F11)-IF(F12="M",0,F12)-IF(F13="M",0,F13)-IF(F14="M",0,F14)</f>
        <v>0</v>
      </c>
      <c r="G53" s="373">
        <f>IF(G11="M",0,G11)-IF(G12="M",0,G12)-IF(G13="M",0,G13)-IF(G14="M",0,G14)</f>
        <v>0</v>
      </c>
      <c r="H53" s="374">
        <f>IF(H11="M",0,H11)-IF(H12="M",0,H12)-IF(H13="M",0,H13)-IF(H14="M",0,H14)</f>
        <v>0</v>
      </c>
      <c r="I53" s="247"/>
      <c r="J53" s="222"/>
    </row>
    <row r="54" spans="2:10" ht="15.75">
      <c r="B54" s="194"/>
      <c r="C54" s="195" t="s">
        <v>180</v>
      </c>
      <c r="D54" s="373">
        <f>D37-SUM(D38:D41)</f>
        <v>0</v>
      </c>
      <c r="E54" s="373">
        <f>E37-SUM(E38:E41)</f>
        <v>0</v>
      </c>
      <c r="F54" s="373">
        <f>F37-SUM(F38:F41)</f>
        <v>0</v>
      </c>
      <c r="G54" s="373">
        <f>G37-SUM(G38:G41)</f>
        <v>0</v>
      </c>
      <c r="H54" s="374">
        <f>H37-SUM(H38:H41)</f>
        <v>0</v>
      </c>
      <c r="I54" s="247"/>
      <c r="J54" s="222"/>
    </row>
    <row r="55" spans="2:10" ht="15.75">
      <c r="B55" s="197" t="s">
        <v>178</v>
      </c>
      <c r="C55" s="195"/>
      <c r="D55" s="371"/>
      <c r="E55" s="371"/>
      <c r="F55" s="371"/>
      <c r="G55" s="371"/>
      <c r="H55" s="375"/>
      <c r="I55" s="247"/>
      <c r="J55" s="222"/>
    </row>
    <row r="56" spans="2:10" ht="15.75">
      <c r="B56" s="198"/>
      <c r="C56" s="199" t="s">
        <v>582</v>
      </c>
      <c r="D56" s="372">
        <f>IF('Table 1'!E12="M",0,'Table 1'!E12)-IF('Table 2B'!D42="M",0,'Table 2B'!D42)</f>
        <v>0</v>
      </c>
      <c r="E56" s="372">
        <f>IF('Table 1'!F12="M",0,'Table 1'!F12)-IF('Table 2B'!E42="M",0,'Table 2B'!E42)</f>
        <v>0</v>
      </c>
      <c r="F56" s="372">
        <f>IF('Table 1'!G12="M",0,'Table 1'!G12)-IF('Table 2B'!F42="M",0,'Table 2B'!F42)</f>
        <v>0</v>
      </c>
      <c r="G56" s="372">
        <f>IF('Table 1'!H12="M",0,'Table 1'!H12)-IF('Table 2B'!G42="M",0,'Table 2B'!G42)</f>
        <v>0</v>
      </c>
      <c r="H56" s="376">
        <f>IF('Table 1'!I12="M",0,'Table 1'!I12)-IF('Table 2B'!H42="M",0,'Table 2B'!H42)</f>
        <v>0</v>
      </c>
      <c r="I56" s="273"/>
      <c r="J56" s="274"/>
    </row>
  </sheetData>
  <sheetProtection password="C9FF" sheet="1" objects="1" scenarios="1" insertRows="0" deleteRows="0"/>
  <mergeCells count="1">
    <mergeCell ref="D50:G50"/>
  </mergeCells>
  <conditionalFormatting sqref="D50:G50">
    <cfRule type="expression" priority="1" dxfId="15" stopIfTrue="1">
      <formula>COUNTA(D8:G8,D11:G15,D19:G19,D23:G23,D25:G25,D28:G28,D32:G33,D37:G37,D42:G42)/56*100&lt;&gt;100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3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58.1054687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194</v>
      </c>
      <c r="D1" s="237"/>
      <c r="L1" s="456" t="s">
        <v>554</v>
      </c>
      <c r="M1" s="456" t="str">
        <f>'Cover page'!$N$1</f>
        <v>Apr.2014</v>
      </c>
    </row>
    <row r="2" spans="1:12" ht="11.25" customHeight="1" thickBot="1">
      <c r="A2" s="34"/>
      <c r="B2" s="111"/>
      <c r="C2" s="45"/>
      <c r="D2" s="252"/>
      <c r="K2" s="212"/>
      <c r="L2" s="456" t="s">
        <v>555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54"/>
      <c r="J3" s="255"/>
      <c r="K3" s="212"/>
      <c r="L3" s="456" t="s">
        <v>556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6"/>
      <c r="J4" s="258"/>
      <c r="L4" s="456" t="s">
        <v>557</v>
      </c>
      <c r="O4" s="212"/>
    </row>
    <row r="5" spans="1:15" ht="15.75">
      <c r="A5" s="114" t="s">
        <v>175</v>
      </c>
      <c r="B5" s="57"/>
      <c r="C5" s="227" t="s">
        <v>103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77"/>
      <c r="J5" s="258"/>
      <c r="O5" s="212"/>
    </row>
    <row r="6" spans="1:15" ht="15.75">
      <c r="A6" s="114"/>
      <c r="B6" s="57"/>
      <c r="C6" s="461" t="str">
        <f>'Cover page'!E14</f>
        <v>Date: 31/03/2014</v>
      </c>
      <c r="D6" s="260"/>
      <c r="E6" s="260"/>
      <c r="F6" s="260"/>
      <c r="G6" s="261"/>
      <c r="H6" s="262"/>
      <c r="I6" s="263"/>
      <c r="J6" s="258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58"/>
      <c r="O7" s="212"/>
    </row>
    <row r="8" spans="1:15" ht="17.25" thickBot="1" thickTop="1">
      <c r="A8" s="307" t="s">
        <v>308</v>
      </c>
      <c r="B8" s="57"/>
      <c r="C8" s="128" t="s">
        <v>70</v>
      </c>
      <c r="D8" s="332">
        <v>-231989</v>
      </c>
      <c r="E8" s="333">
        <v>141614</v>
      </c>
      <c r="F8" s="333">
        <v>90339</v>
      </c>
      <c r="G8" s="333">
        <v>121942.23999999976</v>
      </c>
      <c r="H8" s="464">
        <v>60000</v>
      </c>
      <c r="I8" s="151"/>
      <c r="J8" s="266"/>
      <c r="O8" s="212"/>
    </row>
    <row r="9" spans="1:15" ht="16.5" thickTop="1">
      <c r="A9" s="307"/>
      <c r="B9" s="57"/>
      <c r="C9" s="133" t="s">
        <v>125</v>
      </c>
      <c r="D9" s="457" t="s">
        <v>556</v>
      </c>
      <c r="E9" s="457" t="s">
        <v>556</v>
      </c>
      <c r="F9" s="457" t="s">
        <v>556</v>
      </c>
      <c r="G9" s="457" t="s">
        <v>554</v>
      </c>
      <c r="H9" s="465" t="s">
        <v>554</v>
      </c>
      <c r="I9" s="438"/>
      <c r="J9" s="267"/>
      <c r="O9" s="212"/>
    </row>
    <row r="10" spans="1:15" ht="9.75" customHeight="1">
      <c r="A10" s="307"/>
      <c r="B10" s="57"/>
      <c r="C10" s="133"/>
      <c r="D10" s="411"/>
      <c r="E10" s="142"/>
      <c r="F10" s="142"/>
      <c r="G10" s="142"/>
      <c r="H10" s="466"/>
      <c r="I10" s="413"/>
      <c r="J10" s="267"/>
      <c r="O10" s="212"/>
    </row>
    <row r="11" spans="1:15" ht="15.75">
      <c r="A11" s="307" t="s">
        <v>309</v>
      </c>
      <c r="B11" s="129"/>
      <c r="C11" s="432" t="s">
        <v>136</v>
      </c>
      <c r="D11" s="415">
        <v>621</v>
      </c>
      <c r="E11" s="415">
        <v>-26302</v>
      </c>
      <c r="F11" s="415">
        <v>25125</v>
      </c>
      <c r="G11" s="415">
        <v>19741.97187</v>
      </c>
      <c r="H11" s="467">
        <v>4450</v>
      </c>
      <c r="I11" s="416"/>
      <c r="J11" s="267"/>
      <c r="O11" s="212"/>
    </row>
    <row r="12" spans="1:15" ht="15.75">
      <c r="A12" s="307" t="s">
        <v>310</v>
      </c>
      <c r="B12" s="57"/>
      <c r="C12" s="433" t="s">
        <v>74</v>
      </c>
      <c r="D12" s="415">
        <v>-1982</v>
      </c>
      <c r="E12" s="415">
        <v>-3140</v>
      </c>
      <c r="F12" s="415">
        <v>12039</v>
      </c>
      <c r="G12" s="415">
        <v>-1861.491</v>
      </c>
      <c r="H12" s="467">
        <v>-650</v>
      </c>
      <c r="I12" s="416"/>
      <c r="J12" s="267"/>
      <c r="O12" s="212"/>
    </row>
    <row r="13" spans="1:15" ht="15.75">
      <c r="A13" s="307" t="s">
        <v>311</v>
      </c>
      <c r="B13" s="57"/>
      <c r="C13" s="434" t="s">
        <v>75</v>
      </c>
      <c r="D13" s="415">
        <v>1476</v>
      </c>
      <c r="E13" s="415">
        <v>2360</v>
      </c>
      <c r="F13" s="415">
        <v>4669</v>
      </c>
      <c r="G13" s="415">
        <v>8303.462870000001</v>
      </c>
      <c r="H13" s="468">
        <v>5100</v>
      </c>
      <c r="I13" s="416"/>
      <c r="J13" s="267"/>
      <c r="O13" s="212"/>
    </row>
    <row r="14" spans="1:15" ht="15.75">
      <c r="A14" s="307" t="s">
        <v>312</v>
      </c>
      <c r="B14" s="57"/>
      <c r="C14" s="434" t="s">
        <v>43</v>
      </c>
      <c r="D14" s="415">
        <v>1127</v>
      </c>
      <c r="E14" s="415">
        <v>-25522</v>
      </c>
      <c r="F14" s="415">
        <v>8417</v>
      </c>
      <c r="G14" s="415">
        <v>13300</v>
      </c>
      <c r="H14" s="468">
        <v>0</v>
      </c>
      <c r="I14" s="416"/>
      <c r="J14" s="267"/>
      <c r="O14" s="212"/>
    </row>
    <row r="15" spans="1:15" ht="15.75">
      <c r="A15" s="307" t="s">
        <v>313</v>
      </c>
      <c r="B15" s="57"/>
      <c r="C15" s="435" t="s">
        <v>131</v>
      </c>
      <c r="D15" s="415">
        <v>0</v>
      </c>
      <c r="E15" s="415">
        <v>0</v>
      </c>
      <c r="F15" s="415">
        <v>0</v>
      </c>
      <c r="G15" s="415" t="s">
        <v>589</v>
      </c>
      <c r="H15" s="469" t="s">
        <v>589</v>
      </c>
      <c r="I15" s="416"/>
      <c r="J15" s="267"/>
      <c r="O15" s="212"/>
    </row>
    <row r="16" spans="1:15" ht="15.75">
      <c r="A16" s="307" t="s">
        <v>314</v>
      </c>
      <c r="B16" s="57"/>
      <c r="C16" s="436" t="s">
        <v>542</v>
      </c>
      <c r="D16" s="437"/>
      <c r="E16" s="437"/>
      <c r="F16" s="437"/>
      <c r="G16" s="437"/>
      <c r="H16" s="470"/>
      <c r="I16" s="420"/>
      <c r="J16" s="267"/>
      <c r="O16" s="212"/>
    </row>
    <row r="17" spans="1:15" ht="15.75">
      <c r="A17" s="307" t="s">
        <v>315</v>
      </c>
      <c r="B17" s="57"/>
      <c r="C17" s="436" t="s">
        <v>543</v>
      </c>
      <c r="D17" s="437"/>
      <c r="E17" s="437"/>
      <c r="F17" s="437"/>
      <c r="G17" s="437"/>
      <c r="H17" s="470"/>
      <c r="I17" s="420"/>
      <c r="J17" s="267"/>
      <c r="O17" s="212"/>
    </row>
    <row r="18" spans="1:15" ht="15.75">
      <c r="A18" s="307"/>
      <c r="B18" s="57"/>
      <c r="C18" s="36"/>
      <c r="D18" s="443"/>
      <c r="E18" s="444"/>
      <c r="F18" s="444"/>
      <c r="G18" s="444"/>
      <c r="H18" s="471"/>
      <c r="I18" s="416"/>
      <c r="J18" s="267"/>
      <c r="O18" s="212"/>
    </row>
    <row r="19" spans="1:15" ht="15.75">
      <c r="A19" s="307" t="s">
        <v>316</v>
      </c>
      <c r="B19" s="57"/>
      <c r="C19" s="432" t="s">
        <v>169</v>
      </c>
      <c r="D19" s="441" t="s">
        <v>586</v>
      </c>
      <c r="E19" s="441" t="s">
        <v>586</v>
      </c>
      <c r="F19" s="441" t="s">
        <v>586</v>
      </c>
      <c r="G19" s="441" t="s">
        <v>586</v>
      </c>
      <c r="H19" s="470" t="s">
        <v>586</v>
      </c>
      <c r="I19" s="416"/>
      <c r="J19" s="267"/>
      <c r="O19" s="212"/>
    </row>
    <row r="20" spans="1:15" ht="15.75">
      <c r="A20" s="307" t="s">
        <v>317</v>
      </c>
      <c r="B20" s="129"/>
      <c r="C20" s="436" t="s">
        <v>104</v>
      </c>
      <c r="D20" s="437"/>
      <c r="E20" s="437"/>
      <c r="F20" s="437"/>
      <c r="G20" s="437"/>
      <c r="H20" s="470"/>
      <c r="I20" s="420"/>
      <c r="J20" s="267"/>
      <c r="O20" s="212"/>
    </row>
    <row r="21" spans="1:15" ht="15.75">
      <c r="A21" s="307" t="s">
        <v>318</v>
      </c>
      <c r="B21" s="129"/>
      <c r="C21" s="436" t="s">
        <v>105</v>
      </c>
      <c r="D21" s="437"/>
      <c r="E21" s="437"/>
      <c r="F21" s="437"/>
      <c r="G21" s="437"/>
      <c r="H21" s="470"/>
      <c r="I21" s="420"/>
      <c r="J21" s="267"/>
      <c r="O21" s="212"/>
    </row>
    <row r="22" spans="1:15" ht="15.75">
      <c r="A22" s="307"/>
      <c r="B22" s="129"/>
      <c r="C22" s="130"/>
      <c r="D22" s="443"/>
      <c r="E22" s="444"/>
      <c r="F22" s="444"/>
      <c r="G22" s="444"/>
      <c r="H22" s="471"/>
      <c r="I22" s="416"/>
      <c r="J22" s="267"/>
      <c r="O22" s="212"/>
    </row>
    <row r="23" spans="1:15" ht="15.75">
      <c r="A23" s="307" t="s">
        <v>319</v>
      </c>
      <c r="B23" s="129"/>
      <c r="C23" s="432" t="s">
        <v>72</v>
      </c>
      <c r="D23" s="441">
        <v>0</v>
      </c>
      <c r="E23" s="441">
        <v>0</v>
      </c>
      <c r="F23" s="441">
        <v>0</v>
      </c>
      <c r="G23" s="441">
        <v>0</v>
      </c>
      <c r="H23" s="467">
        <v>0</v>
      </c>
      <c r="I23" s="416"/>
      <c r="J23" s="267"/>
      <c r="O23" s="212"/>
    </row>
    <row r="24" spans="1:15" ht="15.75">
      <c r="A24" s="307"/>
      <c r="B24" s="129"/>
      <c r="C24" s="130"/>
      <c r="D24" s="443"/>
      <c r="E24" s="444"/>
      <c r="F24" s="444"/>
      <c r="G24" s="444">
        <v>-0.1340000000272994</v>
      </c>
      <c r="H24" s="472"/>
      <c r="I24" s="416"/>
      <c r="J24" s="267"/>
      <c r="O24" s="212"/>
    </row>
    <row r="25" spans="1:15" ht="15.75">
      <c r="A25" s="307" t="s">
        <v>320</v>
      </c>
      <c r="B25" s="129"/>
      <c r="C25" s="432" t="s">
        <v>67</v>
      </c>
      <c r="D25" s="441">
        <v>5423</v>
      </c>
      <c r="E25" s="441">
        <v>4667</v>
      </c>
      <c r="F25" s="441">
        <v>2870</v>
      </c>
      <c r="G25" s="441">
        <v>5861.021000000064</v>
      </c>
      <c r="H25" s="467">
        <v>0</v>
      </c>
      <c r="I25" s="416"/>
      <c r="J25" s="267"/>
      <c r="O25" s="212"/>
    </row>
    <row r="26" spans="1:15" ht="15.75">
      <c r="A26" s="307" t="s">
        <v>321</v>
      </c>
      <c r="B26" s="129"/>
      <c r="C26" s="436" t="s">
        <v>626</v>
      </c>
      <c r="D26" s="437">
        <v>2702</v>
      </c>
      <c r="E26" s="437">
        <v>-902</v>
      </c>
      <c r="F26" s="437">
        <v>1712</v>
      </c>
      <c r="G26" s="437">
        <v>5703</v>
      </c>
      <c r="H26" s="467">
        <v>0</v>
      </c>
      <c r="I26" s="420"/>
      <c r="J26" s="267"/>
      <c r="O26" s="212"/>
    </row>
    <row r="27" spans="1:15" ht="15.75">
      <c r="A27" s="307" t="s">
        <v>322</v>
      </c>
      <c r="B27" s="129"/>
      <c r="C27" s="436" t="s">
        <v>601</v>
      </c>
      <c r="D27" s="437">
        <v>2721</v>
      </c>
      <c r="E27" s="437">
        <v>5569</v>
      </c>
      <c r="F27" s="437">
        <v>1158</v>
      </c>
      <c r="G27" s="437">
        <v>158.02100000006448</v>
      </c>
      <c r="H27" s="467">
        <v>0</v>
      </c>
      <c r="I27" s="420" t="s">
        <v>592</v>
      </c>
      <c r="J27" s="267"/>
      <c r="O27" s="212"/>
    </row>
    <row r="28" spans="1:15" ht="15.75">
      <c r="A28" s="307" t="s">
        <v>323</v>
      </c>
      <c r="B28" s="57"/>
      <c r="C28" s="432" t="s">
        <v>66</v>
      </c>
      <c r="D28" s="441">
        <v>-13259</v>
      </c>
      <c r="E28" s="441">
        <v>-10456</v>
      </c>
      <c r="F28" s="441">
        <v>31521</v>
      </c>
      <c r="G28" s="441">
        <v>39321.342714651255</v>
      </c>
      <c r="H28" s="467">
        <v>0</v>
      </c>
      <c r="I28" s="416"/>
      <c r="J28" s="267"/>
      <c r="O28" s="212"/>
    </row>
    <row r="29" spans="1:15" ht="15.75">
      <c r="A29" s="307" t="s">
        <v>324</v>
      </c>
      <c r="B29" s="57"/>
      <c r="C29" s="436" t="s">
        <v>602</v>
      </c>
      <c r="D29" s="437">
        <v>-11047</v>
      </c>
      <c r="E29" s="437">
        <v>-3836</v>
      </c>
      <c r="F29" s="437">
        <v>15065</v>
      </c>
      <c r="G29" s="437">
        <v>6913</v>
      </c>
      <c r="H29" s="467">
        <v>0</v>
      </c>
      <c r="I29" s="420"/>
      <c r="J29" s="267"/>
      <c r="O29" s="212"/>
    </row>
    <row r="30" spans="1:15" ht="15.75">
      <c r="A30" s="307"/>
      <c r="B30" s="57"/>
      <c r="C30" s="436" t="s">
        <v>603</v>
      </c>
      <c r="D30" s="437">
        <v>14</v>
      </c>
      <c r="E30" s="437">
        <v>-2608</v>
      </c>
      <c r="F30" s="437">
        <v>20837</v>
      </c>
      <c r="G30" s="437">
        <v>26377</v>
      </c>
      <c r="H30" s="467">
        <v>0</v>
      </c>
      <c r="I30" s="420"/>
      <c r="J30" s="267"/>
      <c r="O30" s="212"/>
    </row>
    <row r="31" spans="1:15" ht="15.75">
      <c r="A31" s="307"/>
      <c r="B31" s="57"/>
      <c r="C31" s="436" t="s">
        <v>632</v>
      </c>
      <c r="D31" s="437"/>
      <c r="E31" s="437"/>
      <c r="F31" s="437"/>
      <c r="G31" s="437">
        <v>-2250</v>
      </c>
      <c r="H31" s="467">
        <v>0</v>
      </c>
      <c r="I31" s="420"/>
      <c r="J31" s="267"/>
      <c r="O31" s="212"/>
    </row>
    <row r="32" spans="1:15" ht="15.75">
      <c r="A32" s="307" t="s">
        <v>325</v>
      </c>
      <c r="B32" s="57"/>
      <c r="C32" s="436" t="s">
        <v>606</v>
      </c>
      <c r="D32" s="437">
        <v>-2226</v>
      </c>
      <c r="E32" s="437">
        <v>-4012</v>
      </c>
      <c r="F32" s="437">
        <v>-4381</v>
      </c>
      <c r="G32" s="437">
        <v>8281.342714651255</v>
      </c>
      <c r="H32" s="467">
        <v>0</v>
      </c>
      <c r="I32" s="420"/>
      <c r="J32" s="267"/>
      <c r="O32" s="212"/>
    </row>
    <row r="33" spans="1:15" ht="15.75">
      <c r="A33" s="307"/>
      <c r="B33" s="129"/>
      <c r="C33" s="130"/>
      <c r="D33" s="443"/>
      <c r="E33" s="444"/>
      <c r="F33" s="444"/>
      <c r="G33" s="444"/>
      <c r="H33" s="473"/>
      <c r="I33" s="416"/>
      <c r="J33" s="267"/>
      <c r="O33" s="212"/>
    </row>
    <row r="34" spans="1:15" ht="15.75">
      <c r="A34" s="307" t="s">
        <v>326</v>
      </c>
      <c r="B34" s="129"/>
      <c r="C34" s="432" t="s">
        <v>119</v>
      </c>
      <c r="D34" s="441" t="s">
        <v>586</v>
      </c>
      <c r="E34" s="441" t="s">
        <v>586</v>
      </c>
      <c r="F34" s="441" t="s">
        <v>586</v>
      </c>
      <c r="G34" s="441" t="s">
        <v>586</v>
      </c>
      <c r="H34" s="470" t="s">
        <v>586</v>
      </c>
      <c r="I34" s="416"/>
      <c r="J34" s="267"/>
      <c r="O34" s="212"/>
    </row>
    <row r="35" spans="1:15" ht="15.75">
      <c r="A35" s="307" t="s">
        <v>327</v>
      </c>
      <c r="B35" s="57"/>
      <c r="C35" s="432" t="s">
        <v>198</v>
      </c>
      <c r="D35" s="441">
        <v>5532</v>
      </c>
      <c r="E35" s="441">
        <v>-513</v>
      </c>
      <c r="F35" s="441">
        <v>-10524</v>
      </c>
      <c r="G35" s="441">
        <v>-14246.539387500015</v>
      </c>
      <c r="H35" s="467">
        <v>-362.00049999999965</v>
      </c>
      <c r="I35" s="416"/>
      <c r="J35" s="267"/>
      <c r="O35" s="212"/>
    </row>
    <row r="36" spans="1:15" ht="15.75">
      <c r="A36" s="307" t="s">
        <v>328</v>
      </c>
      <c r="B36" s="129"/>
      <c r="C36" s="436" t="s">
        <v>633</v>
      </c>
      <c r="D36" s="437">
        <v>-1</v>
      </c>
      <c r="E36" s="437">
        <v>-455</v>
      </c>
      <c r="F36" s="437">
        <v>697</v>
      </c>
      <c r="G36" s="437">
        <v>433.6499999999992</v>
      </c>
      <c r="H36" s="467">
        <v>-0.0004999999996471161</v>
      </c>
      <c r="I36" s="420"/>
      <c r="J36" s="267"/>
      <c r="O36" s="212"/>
    </row>
    <row r="37" spans="1:15" ht="15.75">
      <c r="A37" s="307" t="s">
        <v>329</v>
      </c>
      <c r="B37" s="129"/>
      <c r="C37" s="436" t="s">
        <v>634</v>
      </c>
      <c r="D37" s="437">
        <v>5533</v>
      </c>
      <c r="E37" s="437">
        <v>-58</v>
      </c>
      <c r="F37" s="437">
        <v>-11221</v>
      </c>
      <c r="G37" s="437">
        <v>-14680.189387500015</v>
      </c>
      <c r="H37" s="467">
        <v>-362</v>
      </c>
      <c r="I37" s="420"/>
      <c r="J37" s="267"/>
      <c r="O37" s="212"/>
    </row>
    <row r="38" spans="1:15" ht="15.75">
      <c r="A38" s="307"/>
      <c r="B38" s="131"/>
      <c r="C38" s="130"/>
      <c r="D38" s="443"/>
      <c r="E38" s="444"/>
      <c r="F38" s="444"/>
      <c r="G38" s="444">
        <v>0</v>
      </c>
      <c r="H38" s="471"/>
      <c r="I38" s="416"/>
      <c r="J38" s="267"/>
      <c r="O38" s="212"/>
    </row>
    <row r="39" spans="1:15" ht="15.75">
      <c r="A39" s="307" t="s">
        <v>330</v>
      </c>
      <c r="B39" s="57"/>
      <c r="C39" s="432" t="s">
        <v>68</v>
      </c>
      <c r="D39" s="441">
        <v>3191</v>
      </c>
      <c r="E39" s="441">
        <v>60346</v>
      </c>
      <c r="F39" s="441">
        <v>1144</v>
      </c>
      <c r="G39" s="441">
        <v>593800.5</v>
      </c>
      <c r="H39" s="467">
        <v>403589.2</v>
      </c>
      <c r="I39" s="416"/>
      <c r="J39" s="267"/>
      <c r="O39" s="212"/>
    </row>
    <row r="40" spans="1:15" ht="15.75">
      <c r="A40" s="307" t="s">
        <v>331</v>
      </c>
      <c r="B40" s="57"/>
      <c r="C40" s="436" t="s">
        <v>635</v>
      </c>
      <c r="D40" s="437">
        <v>3191</v>
      </c>
      <c r="E40" s="437">
        <v>1329</v>
      </c>
      <c r="F40" s="437">
        <v>1144</v>
      </c>
      <c r="G40" s="437">
        <v>1236.5</v>
      </c>
      <c r="H40" s="467">
        <v>0</v>
      </c>
      <c r="I40" s="420"/>
      <c r="J40" s="267"/>
      <c r="O40" s="212"/>
    </row>
    <row r="41" spans="1:15" ht="15.75">
      <c r="A41" s="307" t="s">
        <v>332</v>
      </c>
      <c r="B41" s="57"/>
      <c r="C41" s="436" t="s">
        <v>636</v>
      </c>
      <c r="D41" s="437">
        <v>0</v>
      </c>
      <c r="E41" s="437">
        <v>59017</v>
      </c>
      <c r="F41" s="437">
        <v>0</v>
      </c>
      <c r="G41" s="437">
        <v>592564</v>
      </c>
      <c r="H41" s="467">
        <v>403589.2</v>
      </c>
      <c r="I41" s="420"/>
      <c r="J41" s="267"/>
      <c r="O41" s="212"/>
    </row>
    <row r="42" spans="1:15" ht="15.75">
      <c r="A42" s="307" t="s">
        <v>333</v>
      </c>
      <c r="B42" s="57"/>
      <c r="C42" s="436" t="s">
        <v>106</v>
      </c>
      <c r="D42" s="437"/>
      <c r="E42" s="437"/>
      <c r="F42" s="437"/>
      <c r="G42" s="437"/>
      <c r="H42" s="467"/>
      <c r="I42" s="420"/>
      <c r="J42" s="267"/>
      <c r="O42" s="212"/>
    </row>
    <row r="43" spans="1:15" ht="16.5" thickBot="1">
      <c r="A43" s="307"/>
      <c r="B43" s="57"/>
      <c r="C43" s="130"/>
      <c r="D43" s="427"/>
      <c r="E43" s="428"/>
      <c r="F43" s="428"/>
      <c r="G43" s="428"/>
      <c r="H43" s="474"/>
      <c r="I43" s="140"/>
      <c r="J43" s="267"/>
      <c r="O43" s="212"/>
    </row>
    <row r="44" spans="1:15" ht="17.25" thickBot="1" thickTop="1">
      <c r="A44" s="307" t="s">
        <v>334</v>
      </c>
      <c r="B44" s="57"/>
      <c r="C44" s="115" t="s">
        <v>63</v>
      </c>
      <c r="D44" s="335">
        <v>-230481</v>
      </c>
      <c r="E44" s="335">
        <v>169356</v>
      </c>
      <c r="F44" s="335">
        <v>140475</v>
      </c>
      <c r="G44" s="335">
        <v>766420.536197151</v>
      </c>
      <c r="H44" s="464">
        <v>467677.1995</v>
      </c>
      <c r="I44" s="141"/>
      <c r="J44" s="266"/>
      <c r="O44" s="212"/>
    </row>
    <row r="45" spans="1:11" ht="16.5" thickTop="1">
      <c r="A45" s="100"/>
      <c r="B45" s="57"/>
      <c r="C45" s="133" t="s">
        <v>44</v>
      </c>
      <c r="D45" s="245"/>
      <c r="E45" s="232"/>
      <c r="F45" s="232"/>
      <c r="G45" s="229"/>
      <c r="H45" s="229"/>
      <c r="I45" s="232"/>
      <c r="J45" s="267"/>
      <c r="K45" s="212"/>
    </row>
    <row r="46" spans="1:11" ht="9" customHeight="1">
      <c r="A46" s="100"/>
      <c r="B46" s="57"/>
      <c r="C46" s="149"/>
      <c r="D46" s="279"/>
      <c r="E46" s="232"/>
      <c r="F46" s="232"/>
      <c r="G46" s="232"/>
      <c r="H46" s="232"/>
      <c r="I46" s="232"/>
      <c r="J46" s="267"/>
      <c r="K46" s="212"/>
    </row>
    <row r="47" spans="1:256" s="228" customFormat="1" ht="15.75">
      <c r="A47" s="100"/>
      <c r="B47" s="214"/>
      <c r="C47" s="150" t="s">
        <v>134</v>
      </c>
      <c r="D47" s="233"/>
      <c r="E47" s="233"/>
      <c r="F47" s="233"/>
      <c r="G47" s="233"/>
      <c r="H47" s="233"/>
      <c r="I47" s="233"/>
      <c r="J47" s="267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  <c r="FF47" s="233"/>
      <c r="FG47" s="233"/>
      <c r="FH47" s="233"/>
      <c r="FI47" s="233"/>
      <c r="FJ47" s="233"/>
      <c r="FK47" s="233"/>
      <c r="FL47" s="233"/>
      <c r="FM47" s="233"/>
      <c r="FN47" s="233"/>
      <c r="FO47" s="233"/>
      <c r="FP47" s="233"/>
      <c r="FQ47" s="233"/>
      <c r="FR47" s="233"/>
      <c r="FS47" s="233"/>
      <c r="FT47" s="233"/>
      <c r="FU47" s="233"/>
      <c r="FV47" s="233"/>
      <c r="FW47" s="233"/>
      <c r="FX47" s="233"/>
      <c r="FY47" s="233"/>
      <c r="FZ47" s="233"/>
      <c r="GA47" s="233"/>
      <c r="GB47" s="233"/>
      <c r="GC47" s="233"/>
      <c r="GD47" s="233"/>
      <c r="GE47" s="233"/>
      <c r="GF47" s="233"/>
      <c r="GG47" s="233"/>
      <c r="GH47" s="233"/>
      <c r="GI47" s="233"/>
      <c r="GJ47" s="233"/>
      <c r="GK47" s="233"/>
      <c r="GL47" s="233"/>
      <c r="GM47" s="233"/>
      <c r="GN47" s="233"/>
      <c r="GO47" s="233"/>
      <c r="GP47" s="233"/>
      <c r="GQ47" s="233"/>
      <c r="GR47" s="233"/>
      <c r="GS47" s="233"/>
      <c r="GT47" s="233"/>
      <c r="GU47" s="233"/>
      <c r="GV47" s="233"/>
      <c r="GW47" s="233"/>
      <c r="GX47" s="233"/>
      <c r="GY47" s="233"/>
      <c r="GZ47" s="233"/>
      <c r="HA47" s="233"/>
      <c r="HB47" s="233"/>
      <c r="HC47" s="233"/>
      <c r="HD47" s="233"/>
      <c r="HE47" s="233"/>
      <c r="HF47" s="233"/>
      <c r="HG47" s="233"/>
      <c r="HH47" s="233"/>
      <c r="HI47" s="233"/>
      <c r="HJ47" s="233"/>
      <c r="HK47" s="233"/>
      <c r="HL47" s="233"/>
      <c r="HM47" s="233"/>
      <c r="HN47" s="233"/>
      <c r="HO47" s="233"/>
      <c r="HP47" s="233"/>
      <c r="HQ47" s="233"/>
      <c r="HR47" s="233"/>
      <c r="HS47" s="233"/>
      <c r="HT47" s="233"/>
      <c r="HU47" s="233"/>
      <c r="HV47" s="233"/>
      <c r="HW47" s="233"/>
      <c r="HX47" s="233"/>
      <c r="HY47" s="233"/>
      <c r="HZ47" s="233"/>
      <c r="IA47" s="233"/>
      <c r="IB47" s="233"/>
      <c r="IC47" s="233"/>
      <c r="ID47" s="233"/>
      <c r="IE47" s="233"/>
      <c r="IF47" s="233"/>
      <c r="IG47" s="233"/>
      <c r="IH47" s="233"/>
      <c r="II47" s="233"/>
      <c r="IJ47" s="233"/>
      <c r="IK47" s="233"/>
      <c r="IL47" s="233"/>
      <c r="IM47" s="233"/>
      <c r="IN47" s="233"/>
      <c r="IO47" s="233"/>
      <c r="IP47" s="233"/>
      <c r="IQ47" s="233"/>
      <c r="IR47" s="233"/>
      <c r="IS47" s="233"/>
      <c r="IT47" s="233"/>
      <c r="IU47" s="233"/>
      <c r="IV47" s="233"/>
    </row>
    <row r="48" spans="1:11" ht="15.75">
      <c r="A48" s="100"/>
      <c r="B48" s="57"/>
      <c r="C48" s="47" t="s">
        <v>137</v>
      </c>
      <c r="D48" s="206"/>
      <c r="E48" s="232"/>
      <c r="F48" s="232"/>
      <c r="G48" s="232"/>
      <c r="H48" s="232"/>
      <c r="I48" s="232"/>
      <c r="J48" s="267"/>
      <c r="K48" s="212"/>
    </row>
    <row r="49" spans="1:12" ht="12" customHeight="1" thickBot="1">
      <c r="A49" s="108"/>
      <c r="B49" s="125"/>
      <c r="C49" s="51"/>
      <c r="D49" s="268"/>
      <c r="E49" s="268"/>
      <c r="F49" s="268"/>
      <c r="G49" s="268"/>
      <c r="H49" s="268"/>
      <c r="I49" s="268"/>
      <c r="J49" s="269"/>
      <c r="L49" s="212"/>
    </row>
    <row r="50" spans="1:12" ht="16.5" thickTop="1">
      <c r="A50" s="232"/>
      <c r="B50" s="275"/>
      <c r="L50" s="212"/>
    </row>
    <row r="51" ht="15">
      <c r="A51" s="232"/>
    </row>
    <row r="52" spans="1:10" ht="30" customHeight="1">
      <c r="A52" s="232"/>
      <c r="B52" s="200" t="s">
        <v>170</v>
      </c>
      <c r="C52" s="193"/>
      <c r="D52" s="481" t="str">
        <f>IF(COUNTA(D8:G8,D11:G15,D19:G19,D23:G23,D25:G25,D28:G28,D34:G35,D39:G39,D44:G44)/56*100=100,"OK - Table 2C is fully completed","WARNING - Table 2C is not fully completed, please fill in figure, L, M or 0")</f>
        <v>OK - Table 2C is fully completed</v>
      </c>
      <c r="E52" s="481"/>
      <c r="F52" s="481"/>
      <c r="G52" s="481"/>
      <c r="H52" s="201"/>
      <c r="I52" s="272"/>
      <c r="J52" s="221"/>
    </row>
    <row r="53" spans="1:10" ht="15.75">
      <c r="A53" s="232"/>
      <c r="B53" s="183" t="s">
        <v>171</v>
      </c>
      <c r="C53" s="110"/>
      <c r="D53" s="196"/>
      <c r="E53" s="83"/>
      <c r="F53" s="83"/>
      <c r="G53" s="83"/>
      <c r="H53" s="83"/>
      <c r="I53" s="247"/>
      <c r="J53" s="222"/>
    </row>
    <row r="54" spans="1:10" ht="23.25">
      <c r="A54" s="232"/>
      <c r="B54" s="194"/>
      <c r="C54" s="195" t="s">
        <v>580</v>
      </c>
      <c r="D54" s="373">
        <f>IF(D44="M",0,D44)-IF(D8="M",0,D8)-IF(D11="M",0,D11)-IF(D19="M",0,D19)-IF(D23="M",0,D23)-IF(D25="M",0,D25)-IF(D28="M",0,D28)-IF(D34="M",0,D34)-IF(D35="M",0,D35)-IF(D39="M",0,D39)</f>
        <v>0</v>
      </c>
      <c r="E54" s="373">
        <f>IF(E44="M",0,E44)-IF(E8="M",0,E8)-IF(E11="M",0,E11)-IF(E19="M",0,E19)-IF(E23="M",0,E23)-IF(E25="M",0,E25)-IF(E28="M",0,E28)-IF(E34="M",0,E34)-IF(E35="M",0,E35)-IF(E39="M",0,E39)</f>
        <v>0</v>
      </c>
      <c r="F54" s="373">
        <f>IF(F44="M",0,F44)-IF(F8="M",0,F8)-IF(F11="M",0,F11)-IF(F19="M",0,F19)-IF(F23="M",0,F23)-IF(F25="M",0,F25)-IF(F28="M",0,F28)-IF(F34="M",0,F34)-IF(F35="M",0,F35)-IF(F39="M",0,F39)</f>
        <v>0</v>
      </c>
      <c r="G54" s="373">
        <f>IF(G44="M",0,G44)-IF(G8="M",0,G8)-IF(G11="M",0,G11)-IF(G19="M",0,G19)-IF(G23="M",0,G23)-IF(G25="M",0,G25)-IF(G28="M",0,G28)-IF(G34="M",0,G34)-IF(G35="M",0,G35)-IF(G39="M",0,G39)</f>
        <v>0</v>
      </c>
      <c r="H54" s="374">
        <f>IF(H44="M",0,H44)-IF(H8="M",0,H8)-IF(H11="M",0,H11)-IF(H19="M",0,H19)-IF(H23="M",0,H23)-IF(H25="M",0,H25)-IF(H28="M",0,H28)-IF(H34="M",0,H34)-IF(H35="M",0,H35)-IF(H39="M",0,H39)</f>
        <v>0</v>
      </c>
      <c r="I54" s="247"/>
      <c r="J54" s="222"/>
    </row>
    <row r="55" spans="1:10" ht="15.75">
      <c r="A55" s="232"/>
      <c r="B55" s="194"/>
      <c r="C55" s="195" t="s">
        <v>202</v>
      </c>
      <c r="D55" s="373">
        <f>IF(D11="M",0,D11)-IF(D12="M",0,D12)-IF(D13="M",0,D13)-IF(D14="M",0,D14)</f>
        <v>0</v>
      </c>
      <c r="E55" s="373">
        <f>IF(E11="M",0,E11)-IF(E12="M",0,E12)-IF(E13="M",0,E13)-IF(E14="M",0,E14)</f>
        <v>0</v>
      </c>
      <c r="F55" s="373">
        <f>IF(F11="M",0,F11)-IF(F12="M",0,F12)-IF(F13="M",0,F13)-IF(F14="M",0,F14)</f>
        <v>0</v>
      </c>
      <c r="G55" s="373">
        <f>IF(G11="M",0,G11)-IF(G12="M",0,G12)-IF(G13="M",0,G13)-IF(G14="M",0,G14)</f>
        <v>0</v>
      </c>
      <c r="H55" s="374">
        <f>IF(H11="M",0,H11)-IF(H12="M",0,H12)-IF(H13="M",0,H13)-IF(H14="M",0,H14)</f>
        <v>0</v>
      </c>
      <c r="I55" s="247"/>
      <c r="J55" s="222"/>
    </row>
    <row r="56" spans="1:10" ht="15.75">
      <c r="A56" s="232"/>
      <c r="B56" s="194"/>
      <c r="C56" s="195" t="s">
        <v>203</v>
      </c>
      <c r="D56" s="373">
        <f>D39-SUM(D40:D43)</f>
        <v>0</v>
      </c>
      <c r="E56" s="373">
        <f>E39-SUM(E40:E43)</f>
        <v>0</v>
      </c>
      <c r="F56" s="373">
        <f>F39-SUM(F40:F43)</f>
        <v>0</v>
      </c>
      <c r="G56" s="373">
        <f>G39-SUM(G40:G43)</f>
        <v>0</v>
      </c>
      <c r="H56" s="374">
        <f>H39-SUM(H40:H43)</f>
        <v>0</v>
      </c>
      <c r="I56" s="247"/>
      <c r="J56" s="222"/>
    </row>
    <row r="57" spans="1:10" ht="15.75">
      <c r="A57" s="232"/>
      <c r="B57" s="197" t="s">
        <v>178</v>
      </c>
      <c r="C57" s="195"/>
      <c r="D57" s="371"/>
      <c r="E57" s="371"/>
      <c r="F57" s="371"/>
      <c r="G57" s="371"/>
      <c r="H57" s="375"/>
      <c r="I57" s="247"/>
      <c r="J57" s="222"/>
    </row>
    <row r="58" spans="1:10" ht="15.75">
      <c r="A58" s="229"/>
      <c r="B58" s="198"/>
      <c r="C58" s="199" t="s">
        <v>579</v>
      </c>
      <c r="D58" s="372">
        <f>IF('Table 1'!E13="M",0,'Table 1'!E13)-IF('Table 2C'!D44="M",0,'Table 2C'!D44)</f>
        <v>0</v>
      </c>
      <c r="E58" s="372">
        <f>IF('Table 1'!F13="M",0,'Table 1'!F13)-IF('Table 2C'!E44="M",0,'Table 2C'!E44)</f>
        <v>0</v>
      </c>
      <c r="F58" s="372">
        <f>IF('Table 1'!G13="M",0,'Table 1'!G13)-IF('Table 2C'!F44="M",0,'Table 2C'!F44)</f>
        <v>0</v>
      </c>
      <c r="G58" s="372">
        <f>IF('Table 1'!H13="M",0,'Table 1'!H13)-IF('Table 2C'!G44="M",0,'Table 2C'!G44)</f>
        <v>0</v>
      </c>
      <c r="H58" s="376">
        <f>IF('Table 1'!I13="M",0,'Table 1'!I13)-IF('Table 2C'!H44="M",0,'Table 2C'!H44)</f>
        <v>0</v>
      </c>
      <c r="I58" s="273"/>
      <c r="J58" s="274"/>
    </row>
    <row r="59" ht="15">
      <c r="A59" s="229"/>
    </row>
    <row r="60" ht="15">
      <c r="A60" s="229"/>
    </row>
    <row r="61" ht="15">
      <c r="A61" s="229"/>
    </row>
    <row r="62" ht="15">
      <c r="A62" s="232"/>
    </row>
    <row r="63" ht="15">
      <c r="A63" s="232"/>
    </row>
  </sheetData>
  <sheetProtection password="C9FF" sheet="1" objects="1" scenarios="1" insertRows="0" deleteColumns="0"/>
  <mergeCells count="1">
    <mergeCell ref="D52:G52"/>
  </mergeCells>
  <conditionalFormatting sqref="D52:G52">
    <cfRule type="expression" priority="1" dxfId="15" stopIfTrue="1">
      <formula>COUNTA(D8:G8,D11:G15,D19:G19,D23:G23,D25:G25,D28:G28,D34:G35,D39:G39,D44:G44)/56*100&lt;&gt;100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defaultGridColor="0" zoomScale="85" zoomScaleNormal="85" zoomScalePageLayoutView="0" colorId="22" workbookViewId="0" topLeftCell="B1">
      <selection activeCell="C1" sqref="C1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67.4453125" style="231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195</v>
      </c>
      <c r="D1" s="237"/>
      <c r="L1" s="456" t="s">
        <v>554</v>
      </c>
      <c r="M1" s="456" t="str">
        <f>'Cover page'!$N$1</f>
        <v>Apr.2014</v>
      </c>
    </row>
    <row r="2" spans="1:12" ht="11.25" customHeight="1" thickBot="1">
      <c r="A2" s="34"/>
      <c r="B2" s="111"/>
      <c r="C2" s="45"/>
      <c r="D2" s="252"/>
      <c r="K2" s="212"/>
      <c r="L2" s="456" t="s">
        <v>555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80"/>
      <c r="J3" s="255"/>
      <c r="K3" s="212"/>
      <c r="L3" s="456" t="s">
        <v>556</v>
      </c>
    </row>
    <row r="4" spans="1:15" ht="15.75">
      <c r="A4" s="114"/>
      <c r="B4" s="57"/>
      <c r="C4" s="47" t="str">
        <f>'Cover page'!E13</f>
        <v>Member state: Hungary</v>
      </c>
      <c r="D4" s="25"/>
      <c r="E4" s="26"/>
      <c r="F4" s="26" t="s">
        <v>2</v>
      </c>
      <c r="G4" s="26"/>
      <c r="H4" s="26"/>
      <c r="I4" s="276"/>
      <c r="J4" s="281"/>
      <c r="L4" s="456" t="s">
        <v>557</v>
      </c>
      <c r="O4" s="212"/>
    </row>
    <row r="5" spans="1:15" ht="15.75">
      <c r="A5" s="114" t="s">
        <v>175</v>
      </c>
      <c r="B5" s="57"/>
      <c r="C5" s="227" t="s">
        <v>103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77"/>
      <c r="J5" s="281"/>
      <c r="O5" s="212"/>
    </row>
    <row r="6" spans="1:15" ht="15.75">
      <c r="A6" s="114"/>
      <c r="B6" s="57"/>
      <c r="C6" s="461" t="str">
        <f>'Cover page'!E14</f>
        <v>Date: 31/03/2014</v>
      </c>
      <c r="D6" s="260"/>
      <c r="E6" s="260"/>
      <c r="F6" s="260"/>
      <c r="G6" s="261"/>
      <c r="H6" s="262"/>
      <c r="I6" s="263"/>
      <c r="J6" s="281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81"/>
      <c r="O7" s="212"/>
    </row>
    <row r="8" spans="1:15" ht="17.25" thickBot="1" thickTop="1">
      <c r="A8" s="307" t="s">
        <v>335</v>
      </c>
      <c r="B8" s="57"/>
      <c r="C8" s="128" t="s">
        <v>71</v>
      </c>
      <c r="D8" s="332">
        <v>-95386</v>
      </c>
      <c r="E8" s="333">
        <v>-83653</v>
      </c>
      <c r="F8" s="333">
        <v>-117563</v>
      </c>
      <c r="G8" s="333">
        <v>1137.7999999998137</v>
      </c>
      <c r="H8" s="464">
        <v>67400</v>
      </c>
      <c r="I8" s="151"/>
      <c r="J8" s="266"/>
      <c r="O8" s="212"/>
    </row>
    <row r="9" spans="1:15" ht="16.5" thickTop="1">
      <c r="A9" s="307"/>
      <c r="B9" s="57"/>
      <c r="C9" s="133" t="s">
        <v>125</v>
      </c>
      <c r="D9" s="457" t="s">
        <v>556</v>
      </c>
      <c r="E9" s="457" t="s">
        <v>556</v>
      </c>
      <c r="F9" s="457" t="s">
        <v>556</v>
      </c>
      <c r="G9" s="457" t="s">
        <v>554</v>
      </c>
      <c r="H9" s="465" t="s">
        <v>554</v>
      </c>
      <c r="I9" s="438"/>
      <c r="J9" s="267"/>
      <c r="O9" s="212"/>
    </row>
    <row r="10" spans="1:15" ht="11.25" customHeight="1">
      <c r="A10" s="307"/>
      <c r="B10" s="57"/>
      <c r="C10" s="133"/>
      <c r="D10" s="411"/>
      <c r="E10" s="142"/>
      <c r="F10" s="142"/>
      <c r="G10" s="142"/>
      <c r="H10" s="466"/>
      <c r="I10" s="413"/>
      <c r="J10" s="267"/>
      <c r="O10" s="212"/>
    </row>
    <row r="11" spans="1:15" ht="15.75">
      <c r="A11" s="307" t="s">
        <v>336</v>
      </c>
      <c r="B11" s="129"/>
      <c r="C11" s="432" t="s">
        <v>138</v>
      </c>
      <c r="D11" s="415">
        <v>-656</v>
      </c>
      <c r="E11" s="415">
        <v>-6</v>
      </c>
      <c r="F11" s="415">
        <v>20</v>
      </c>
      <c r="G11" s="415">
        <v>0</v>
      </c>
      <c r="H11" s="467">
        <v>0</v>
      </c>
      <c r="I11" s="416"/>
      <c r="J11" s="267"/>
      <c r="O11" s="212"/>
    </row>
    <row r="12" spans="1:15" ht="15.75">
      <c r="A12" s="307" t="s">
        <v>337</v>
      </c>
      <c r="B12" s="57"/>
      <c r="C12" s="433" t="s">
        <v>74</v>
      </c>
      <c r="D12" s="415">
        <v>-654</v>
      </c>
      <c r="E12" s="415">
        <v>-5</v>
      </c>
      <c r="F12" s="415">
        <v>20</v>
      </c>
      <c r="G12" s="415">
        <v>0</v>
      </c>
      <c r="H12" s="475">
        <v>0</v>
      </c>
      <c r="I12" s="416"/>
      <c r="J12" s="267"/>
      <c r="O12" s="212"/>
    </row>
    <row r="13" spans="1:15" ht="15.75">
      <c r="A13" s="307" t="s">
        <v>338</v>
      </c>
      <c r="B13" s="57"/>
      <c r="C13" s="434" t="s">
        <v>75</v>
      </c>
      <c r="D13" s="415">
        <v>-2</v>
      </c>
      <c r="E13" s="415">
        <v>-1</v>
      </c>
      <c r="F13" s="415">
        <v>0</v>
      </c>
      <c r="G13" s="415" t="s">
        <v>589</v>
      </c>
      <c r="H13" s="467">
        <v>0</v>
      </c>
      <c r="I13" s="416"/>
      <c r="J13" s="267"/>
      <c r="O13" s="212"/>
    </row>
    <row r="14" spans="1:15" ht="15.75">
      <c r="A14" s="307" t="s">
        <v>339</v>
      </c>
      <c r="B14" s="57"/>
      <c r="C14" s="434" t="s">
        <v>43</v>
      </c>
      <c r="D14" s="415" t="s">
        <v>586</v>
      </c>
      <c r="E14" s="415" t="s">
        <v>586</v>
      </c>
      <c r="F14" s="415" t="s">
        <v>586</v>
      </c>
      <c r="G14" s="415" t="s">
        <v>586</v>
      </c>
      <c r="H14" s="467" t="s">
        <v>586</v>
      </c>
      <c r="I14" s="416"/>
      <c r="J14" s="267"/>
      <c r="O14" s="212"/>
    </row>
    <row r="15" spans="1:15" ht="15.75">
      <c r="A15" s="307" t="s">
        <v>340</v>
      </c>
      <c r="B15" s="57"/>
      <c r="C15" s="435" t="s">
        <v>131</v>
      </c>
      <c r="D15" s="415" t="s">
        <v>586</v>
      </c>
      <c r="E15" s="415" t="s">
        <v>586</v>
      </c>
      <c r="F15" s="415" t="s">
        <v>586</v>
      </c>
      <c r="G15" s="415" t="s">
        <v>586</v>
      </c>
      <c r="H15" s="470" t="s">
        <v>586</v>
      </c>
      <c r="I15" s="416"/>
      <c r="J15" s="267"/>
      <c r="O15" s="212"/>
    </row>
    <row r="16" spans="1:15" ht="15.75">
      <c r="A16" s="307" t="s">
        <v>341</v>
      </c>
      <c r="B16" s="57"/>
      <c r="C16" s="436" t="s">
        <v>542</v>
      </c>
      <c r="D16" s="437"/>
      <c r="E16" s="437"/>
      <c r="F16" s="437"/>
      <c r="G16" s="437"/>
      <c r="H16" s="470"/>
      <c r="I16" s="420"/>
      <c r="J16" s="267"/>
      <c r="O16" s="212"/>
    </row>
    <row r="17" spans="1:15" ht="15.75">
      <c r="A17" s="307" t="s">
        <v>342</v>
      </c>
      <c r="B17" s="57"/>
      <c r="C17" s="436" t="s">
        <v>543</v>
      </c>
      <c r="D17" s="437"/>
      <c r="E17" s="437"/>
      <c r="F17" s="437"/>
      <c r="G17" s="437"/>
      <c r="H17" s="470"/>
      <c r="I17" s="420"/>
      <c r="J17" s="267"/>
      <c r="O17" s="212"/>
    </row>
    <row r="18" spans="1:15" ht="15.75">
      <c r="A18" s="307"/>
      <c r="B18" s="57"/>
      <c r="C18" s="36"/>
      <c r="D18" s="443"/>
      <c r="E18" s="444"/>
      <c r="F18" s="444"/>
      <c r="G18" s="444"/>
      <c r="H18" s="476"/>
      <c r="I18" s="416"/>
      <c r="J18" s="267"/>
      <c r="O18" s="212"/>
    </row>
    <row r="19" spans="1:15" ht="15.75">
      <c r="A19" s="307" t="s">
        <v>343</v>
      </c>
      <c r="B19" s="57"/>
      <c r="C19" s="432" t="s">
        <v>169</v>
      </c>
      <c r="D19" s="441" t="s">
        <v>586</v>
      </c>
      <c r="E19" s="441" t="s">
        <v>586</v>
      </c>
      <c r="F19" s="441" t="s">
        <v>586</v>
      </c>
      <c r="G19" s="441" t="s">
        <v>586</v>
      </c>
      <c r="H19" s="470" t="s">
        <v>586</v>
      </c>
      <c r="I19" s="416"/>
      <c r="J19" s="267"/>
      <c r="O19" s="212"/>
    </row>
    <row r="20" spans="1:15" ht="15.75">
      <c r="A20" s="307" t="s">
        <v>344</v>
      </c>
      <c r="B20" s="129"/>
      <c r="C20" s="436" t="s">
        <v>104</v>
      </c>
      <c r="D20" s="437"/>
      <c r="E20" s="437"/>
      <c r="F20" s="437"/>
      <c r="G20" s="437"/>
      <c r="H20" s="470"/>
      <c r="I20" s="420"/>
      <c r="J20" s="267"/>
      <c r="O20" s="212"/>
    </row>
    <row r="21" spans="1:15" ht="15.75">
      <c r="A21" s="307" t="s">
        <v>345</v>
      </c>
      <c r="B21" s="129"/>
      <c r="C21" s="436" t="s">
        <v>105</v>
      </c>
      <c r="D21" s="437"/>
      <c r="E21" s="437"/>
      <c r="F21" s="437"/>
      <c r="G21" s="437"/>
      <c r="H21" s="470"/>
      <c r="I21" s="420"/>
      <c r="J21" s="267"/>
      <c r="O21" s="212"/>
    </row>
    <row r="22" spans="1:15" ht="15.75">
      <c r="A22" s="307"/>
      <c r="B22" s="129"/>
      <c r="C22" s="130"/>
      <c r="D22" s="443"/>
      <c r="E22" s="444"/>
      <c r="F22" s="444"/>
      <c r="G22" s="444"/>
      <c r="H22" s="476"/>
      <c r="I22" s="416"/>
      <c r="J22" s="267"/>
      <c r="O22" s="212"/>
    </row>
    <row r="23" spans="1:15" ht="15.75">
      <c r="A23" s="307" t="s">
        <v>346</v>
      </c>
      <c r="B23" s="129"/>
      <c r="C23" s="432" t="s">
        <v>72</v>
      </c>
      <c r="D23" s="441">
        <v>0</v>
      </c>
      <c r="E23" s="441">
        <v>0</v>
      </c>
      <c r="F23" s="441">
        <v>0</v>
      </c>
      <c r="G23" s="441">
        <v>0</v>
      </c>
      <c r="H23" s="467">
        <v>0</v>
      </c>
      <c r="I23" s="416"/>
      <c r="J23" s="267"/>
      <c r="O23" s="212"/>
    </row>
    <row r="24" spans="1:15" ht="15.75">
      <c r="A24" s="307"/>
      <c r="B24" s="129"/>
      <c r="C24" s="130"/>
      <c r="D24" s="443"/>
      <c r="E24" s="444"/>
      <c r="F24" s="444"/>
      <c r="G24" s="444"/>
      <c r="H24" s="476"/>
      <c r="I24" s="416"/>
      <c r="J24" s="267"/>
      <c r="O24" s="212"/>
    </row>
    <row r="25" spans="1:15" ht="15.75">
      <c r="A25" s="307" t="s">
        <v>347</v>
      </c>
      <c r="B25" s="129"/>
      <c r="C25" s="432" t="s">
        <v>67</v>
      </c>
      <c r="D25" s="441">
        <v>964</v>
      </c>
      <c r="E25" s="441">
        <v>24314</v>
      </c>
      <c r="F25" s="441">
        <v>30028</v>
      </c>
      <c r="G25" s="441">
        <v>26163.036806000073</v>
      </c>
      <c r="H25" s="467">
        <v>9700</v>
      </c>
      <c r="I25" s="416"/>
      <c r="J25" s="267"/>
      <c r="O25" s="212"/>
    </row>
    <row r="26" spans="1:15" ht="15.75">
      <c r="A26" s="307" t="s">
        <v>348</v>
      </c>
      <c r="B26" s="129"/>
      <c r="C26" s="436" t="s">
        <v>626</v>
      </c>
      <c r="D26" s="437">
        <v>5</v>
      </c>
      <c r="E26" s="437">
        <v>-36</v>
      </c>
      <c r="F26" s="437">
        <v>-17</v>
      </c>
      <c r="G26" s="437" t="s">
        <v>589</v>
      </c>
      <c r="H26" s="467">
        <v>0</v>
      </c>
      <c r="I26" s="420"/>
      <c r="J26" s="267"/>
      <c r="O26" s="212"/>
    </row>
    <row r="27" spans="1:15" ht="15.75">
      <c r="A27" s="307"/>
      <c r="B27" s="129"/>
      <c r="C27" s="436" t="s">
        <v>627</v>
      </c>
      <c r="D27" s="437">
        <v>-911</v>
      </c>
      <c r="E27" s="437">
        <v>6371</v>
      </c>
      <c r="F27" s="437">
        <v>-1595</v>
      </c>
      <c r="G27" s="437">
        <v>1045.6000000000004</v>
      </c>
      <c r="H27" s="467">
        <v>0</v>
      </c>
      <c r="I27" s="420"/>
      <c r="J27" s="267"/>
      <c r="O27" s="212"/>
    </row>
    <row r="28" spans="1:15" ht="15.75">
      <c r="A28" s="307"/>
      <c r="B28" s="129"/>
      <c r="C28" s="436" t="s">
        <v>628</v>
      </c>
      <c r="D28" s="437">
        <v>3654</v>
      </c>
      <c r="E28" s="437">
        <v>19700</v>
      </c>
      <c r="F28" s="437">
        <v>34005</v>
      </c>
      <c r="G28" s="437">
        <v>27839</v>
      </c>
      <c r="H28" s="467">
        <v>9700</v>
      </c>
      <c r="I28" s="420"/>
      <c r="J28" s="267"/>
      <c r="O28" s="212"/>
    </row>
    <row r="29" spans="1:15" ht="15.75">
      <c r="A29" s="307" t="s">
        <v>349</v>
      </c>
      <c r="B29" s="129"/>
      <c r="C29" s="436" t="s">
        <v>601</v>
      </c>
      <c r="D29" s="437">
        <v>-1784</v>
      </c>
      <c r="E29" s="437">
        <v>-1721</v>
      </c>
      <c r="F29" s="437">
        <v>-2365</v>
      </c>
      <c r="G29" s="437">
        <v>-2721.5631939999244</v>
      </c>
      <c r="H29" s="467">
        <v>0</v>
      </c>
      <c r="I29" s="420" t="s">
        <v>592</v>
      </c>
      <c r="J29" s="267"/>
      <c r="O29" s="212"/>
    </row>
    <row r="30" spans="1:15" ht="15.75">
      <c r="A30" s="307" t="s">
        <v>350</v>
      </c>
      <c r="B30" s="57"/>
      <c r="C30" s="432" t="s">
        <v>66</v>
      </c>
      <c r="D30" s="441">
        <v>12985</v>
      </c>
      <c r="E30" s="441">
        <v>-11340</v>
      </c>
      <c r="F30" s="441">
        <v>-224</v>
      </c>
      <c r="G30" s="441">
        <v>-4309</v>
      </c>
      <c r="H30" s="467">
        <v>0</v>
      </c>
      <c r="I30" s="416"/>
      <c r="J30" s="267"/>
      <c r="O30" s="212"/>
    </row>
    <row r="31" spans="1:15" ht="15.75">
      <c r="A31" s="307" t="s">
        <v>351</v>
      </c>
      <c r="B31" s="57"/>
      <c r="C31" s="436" t="s">
        <v>629</v>
      </c>
      <c r="D31" s="437">
        <v>12631</v>
      </c>
      <c r="E31" s="437">
        <v>-12465</v>
      </c>
      <c r="F31" s="437">
        <v>-306</v>
      </c>
      <c r="G31" s="437">
        <v>-4679</v>
      </c>
      <c r="H31" s="467">
        <v>0</v>
      </c>
      <c r="I31" s="420"/>
      <c r="J31" s="267"/>
      <c r="O31" s="212"/>
    </row>
    <row r="32" spans="1:15" ht="15.75">
      <c r="A32" s="307" t="s">
        <v>352</v>
      </c>
      <c r="B32" s="57"/>
      <c r="C32" s="436" t="s">
        <v>630</v>
      </c>
      <c r="D32" s="437">
        <v>354</v>
      </c>
      <c r="E32" s="437">
        <v>1125</v>
      </c>
      <c r="F32" s="437">
        <v>82</v>
      </c>
      <c r="G32" s="437">
        <v>370</v>
      </c>
      <c r="H32" s="467">
        <v>0</v>
      </c>
      <c r="I32" s="420"/>
      <c r="J32" s="267"/>
      <c r="O32" s="212"/>
    </row>
    <row r="33" spans="1:15" ht="15.75">
      <c r="A33" s="307"/>
      <c r="B33" s="129"/>
      <c r="C33" s="130"/>
      <c r="D33" s="443"/>
      <c r="E33" s="444"/>
      <c r="F33" s="444"/>
      <c r="G33" s="444"/>
      <c r="H33" s="471"/>
      <c r="I33" s="416"/>
      <c r="J33" s="267"/>
      <c r="O33" s="212"/>
    </row>
    <row r="34" spans="1:15" ht="15.75">
      <c r="A34" s="307" t="s">
        <v>353</v>
      </c>
      <c r="B34" s="129"/>
      <c r="C34" s="432" t="s">
        <v>120</v>
      </c>
      <c r="D34" s="441" t="s">
        <v>586</v>
      </c>
      <c r="E34" s="441" t="s">
        <v>586</v>
      </c>
      <c r="F34" s="441" t="s">
        <v>586</v>
      </c>
      <c r="G34" s="441" t="s">
        <v>586</v>
      </c>
      <c r="H34" s="470" t="s">
        <v>586</v>
      </c>
      <c r="I34" s="416"/>
      <c r="J34" s="267"/>
      <c r="O34" s="212"/>
    </row>
    <row r="35" spans="1:15" ht="15.75">
      <c r="A35" s="307" t="s">
        <v>354</v>
      </c>
      <c r="B35" s="57"/>
      <c r="C35" s="432" t="s">
        <v>197</v>
      </c>
      <c r="D35" s="441" t="s">
        <v>586</v>
      </c>
      <c r="E35" s="441" t="s">
        <v>586</v>
      </c>
      <c r="F35" s="441" t="s">
        <v>586</v>
      </c>
      <c r="G35" s="441" t="s">
        <v>586</v>
      </c>
      <c r="H35" s="470" t="s">
        <v>586</v>
      </c>
      <c r="I35" s="416"/>
      <c r="J35" s="267"/>
      <c r="O35" s="212"/>
    </row>
    <row r="36" spans="1:15" ht="15.75">
      <c r="A36" s="307" t="s">
        <v>355</v>
      </c>
      <c r="B36" s="129"/>
      <c r="C36" s="436" t="s">
        <v>104</v>
      </c>
      <c r="D36" s="437"/>
      <c r="E36" s="437"/>
      <c r="F36" s="437"/>
      <c r="G36" s="437"/>
      <c r="H36" s="470"/>
      <c r="I36" s="420"/>
      <c r="J36" s="267"/>
      <c r="O36" s="212"/>
    </row>
    <row r="37" spans="1:15" ht="15.75">
      <c r="A37" s="307" t="s">
        <v>356</v>
      </c>
      <c r="B37" s="129"/>
      <c r="C37" s="436" t="s">
        <v>105</v>
      </c>
      <c r="D37" s="437"/>
      <c r="E37" s="437"/>
      <c r="F37" s="437"/>
      <c r="G37" s="437"/>
      <c r="H37" s="470"/>
      <c r="I37" s="420"/>
      <c r="J37" s="267"/>
      <c r="O37" s="212"/>
    </row>
    <row r="38" spans="1:15" ht="15.75">
      <c r="A38" s="307"/>
      <c r="B38" s="131"/>
      <c r="C38" s="130"/>
      <c r="D38" s="443"/>
      <c r="E38" s="444"/>
      <c r="F38" s="444"/>
      <c r="G38" s="444"/>
      <c r="H38" s="471"/>
      <c r="I38" s="416"/>
      <c r="J38" s="267"/>
      <c r="O38" s="212"/>
    </row>
    <row r="39" spans="1:15" ht="15.75">
      <c r="A39" s="307" t="s">
        <v>357</v>
      </c>
      <c r="B39" s="57"/>
      <c r="C39" s="432" t="s">
        <v>68</v>
      </c>
      <c r="D39" s="441">
        <v>129216</v>
      </c>
      <c r="E39" s="441">
        <v>95386</v>
      </c>
      <c r="F39" s="441">
        <v>83654</v>
      </c>
      <c r="G39" s="441">
        <v>117562.3</v>
      </c>
      <c r="H39" s="467">
        <v>0</v>
      </c>
      <c r="I39" s="416"/>
      <c r="J39" s="267"/>
      <c r="O39" s="212"/>
    </row>
    <row r="40" spans="1:15" ht="15.75">
      <c r="A40" s="307" t="s">
        <v>358</v>
      </c>
      <c r="B40" s="57"/>
      <c r="C40" s="436" t="s">
        <v>611</v>
      </c>
      <c r="D40" s="437">
        <v>156697</v>
      </c>
      <c r="E40" s="437">
        <v>95386</v>
      </c>
      <c r="F40" s="437">
        <v>83654</v>
      </c>
      <c r="G40" s="437">
        <v>117562.3</v>
      </c>
      <c r="H40" s="467">
        <v>0</v>
      </c>
      <c r="I40" s="420"/>
      <c r="J40" s="267"/>
      <c r="O40" s="212"/>
    </row>
    <row r="41" spans="1:15" ht="15.75">
      <c r="A41" s="307" t="s">
        <v>359</v>
      </c>
      <c r="B41" s="57"/>
      <c r="C41" s="436" t="s">
        <v>631</v>
      </c>
      <c r="D41" s="437">
        <v>-27481</v>
      </c>
      <c r="E41" s="437">
        <v>0</v>
      </c>
      <c r="F41" s="437">
        <v>0</v>
      </c>
      <c r="G41" s="437">
        <v>0</v>
      </c>
      <c r="H41" s="467">
        <v>0</v>
      </c>
      <c r="I41" s="420"/>
      <c r="J41" s="267"/>
      <c r="O41" s="212"/>
    </row>
    <row r="42" spans="1:15" ht="15.75">
      <c r="A42" s="307" t="s">
        <v>360</v>
      </c>
      <c r="B42" s="57"/>
      <c r="C42" s="436" t="s">
        <v>106</v>
      </c>
      <c r="D42" s="437"/>
      <c r="E42" s="437"/>
      <c r="F42" s="437"/>
      <c r="G42" s="437"/>
      <c r="H42" s="470">
        <v>0</v>
      </c>
      <c r="I42" s="420"/>
      <c r="J42" s="267"/>
      <c r="O42" s="212"/>
    </row>
    <row r="43" spans="1:15" ht="16.5" thickBot="1">
      <c r="A43" s="307"/>
      <c r="B43" s="129"/>
      <c r="C43" s="130"/>
      <c r="D43" s="427"/>
      <c r="E43" s="428"/>
      <c r="F43" s="428"/>
      <c r="G43" s="428"/>
      <c r="H43" s="472"/>
      <c r="I43" s="140"/>
      <c r="J43" s="267"/>
      <c r="O43" s="212"/>
    </row>
    <row r="44" spans="1:15" ht="17.25" thickBot="1" thickTop="1">
      <c r="A44" s="307" t="s">
        <v>361</v>
      </c>
      <c r="B44" s="114"/>
      <c r="C44" s="115" t="s">
        <v>64</v>
      </c>
      <c r="D44" s="335">
        <v>47123</v>
      </c>
      <c r="E44" s="335">
        <v>24701</v>
      </c>
      <c r="F44" s="335">
        <v>-4085</v>
      </c>
      <c r="G44" s="335">
        <v>140554.13680599988</v>
      </c>
      <c r="H44" s="464">
        <v>77100</v>
      </c>
      <c r="I44" s="141"/>
      <c r="J44" s="266"/>
      <c r="O44" s="212"/>
    </row>
    <row r="45" spans="1:11" ht="16.5" thickTop="1">
      <c r="A45" s="100"/>
      <c r="B45" s="57"/>
      <c r="C45" s="49" t="s">
        <v>44</v>
      </c>
      <c r="D45" s="282"/>
      <c r="E45" s="225"/>
      <c r="F45" s="225"/>
      <c r="G45" s="236"/>
      <c r="H45" s="236"/>
      <c r="I45" s="225"/>
      <c r="J45" s="267"/>
      <c r="K45" s="212"/>
    </row>
    <row r="46" spans="1:11" ht="9" customHeight="1">
      <c r="A46" s="100"/>
      <c r="B46" s="57"/>
      <c r="C46" s="50"/>
      <c r="D46" s="283"/>
      <c r="E46" s="225"/>
      <c r="F46" s="225"/>
      <c r="G46" s="225"/>
      <c r="H46" s="225"/>
      <c r="I46" s="225"/>
      <c r="J46" s="267"/>
      <c r="K46" s="212"/>
    </row>
    <row r="47" spans="1:11" s="228" customFormat="1" ht="15.75">
      <c r="A47" s="100"/>
      <c r="B47" s="57"/>
      <c r="C47" s="150" t="s">
        <v>134</v>
      </c>
      <c r="D47" s="212"/>
      <c r="E47" s="225"/>
      <c r="F47" s="225"/>
      <c r="G47" s="225"/>
      <c r="H47" s="225"/>
      <c r="I47" s="225"/>
      <c r="J47" s="267"/>
      <c r="K47" s="212"/>
    </row>
    <row r="48" spans="1:11" ht="15.75">
      <c r="A48" s="100"/>
      <c r="B48" s="57"/>
      <c r="C48" s="47" t="s">
        <v>137</v>
      </c>
      <c r="D48" s="212"/>
      <c r="E48" s="225"/>
      <c r="F48" s="225"/>
      <c r="G48" s="225"/>
      <c r="H48" s="225"/>
      <c r="I48" s="225"/>
      <c r="J48" s="267"/>
      <c r="K48" s="212"/>
    </row>
    <row r="49" spans="1:12" ht="12" customHeight="1" thickBot="1">
      <c r="A49" s="108"/>
      <c r="B49" s="125"/>
      <c r="C49" s="51"/>
      <c r="D49" s="268"/>
      <c r="E49" s="268"/>
      <c r="F49" s="268"/>
      <c r="G49" s="268"/>
      <c r="H49" s="268"/>
      <c r="I49" s="268"/>
      <c r="J49" s="269"/>
      <c r="L49" s="212"/>
    </row>
    <row r="50" spans="1:12" ht="16.5" thickTop="1">
      <c r="A50" s="232"/>
      <c r="B50" s="275"/>
      <c r="L50" s="212"/>
    </row>
    <row r="51" ht="15">
      <c r="A51" s="232"/>
    </row>
    <row r="52" spans="1:10" ht="30" customHeight="1">
      <c r="A52" s="232"/>
      <c r="B52" s="200" t="s">
        <v>170</v>
      </c>
      <c r="C52" s="193"/>
      <c r="D52" s="481" t="str">
        <f>IF(COUNTA(D8:G8,D11:G15,D19:G19,D23:G23,D25:G25,D30:G30,D34:G35,D39:G39,D44:G44)/56*100=100,"OK - Table 2D is fully completed","WARNING - Table 2D is not fully completed, please fill in figure, L, M or 0")</f>
        <v>OK - Table 2D is fully completed</v>
      </c>
      <c r="E52" s="481"/>
      <c r="F52" s="481"/>
      <c r="G52" s="481"/>
      <c r="H52" s="201"/>
      <c r="I52" s="272"/>
      <c r="J52" s="221"/>
    </row>
    <row r="53" spans="1:10" ht="15.75">
      <c r="A53" s="232"/>
      <c r="B53" s="183" t="s">
        <v>171</v>
      </c>
      <c r="C53" s="110"/>
      <c r="D53" s="196"/>
      <c r="E53" s="83"/>
      <c r="F53" s="83"/>
      <c r="G53" s="83"/>
      <c r="H53" s="83"/>
      <c r="I53" s="247"/>
      <c r="J53" s="222"/>
    </row>
    <row r="54" spans="1:10" ht="23.25">
      <c r="A54" s="232"/>
      <c r="B54" s="194"/>
      <c r="C54" s="195" t="s">
        <v>578</v>
      </c>
      <c r="D54" s="373">
        <f>IF(D44="M",0,D44)-IF(D8="M",0,D8)-IF(D11="M",0,D11)-IF(D19="M",0,D19)-IF(D23="M",0,D23)-IF(D25="M",0,D25)-IF(D30="M",0,D30)-IF(D34="M",0,D34)-IF(D35="M",0,D35)-IF(D39="M",0,D39)</f>
        <v>0</v>
      </c>
      <c r="E54" s="373">
        <f>IF(E44="M",0,E44)-IF(E8="M",0,E8)-IF(E11="M",0,E11)-IF(E19="M",0,E19)-IF(E23="M",0,E23)-IF(E25="M",0,E25)-IF(E30="M",0,E30)-IF(E34="M",0,E34)-IF(E35="M",0,E35)-IF(E39="M",0,E39)</f>
        <v>0</v>
      </c>
      <c r="F54" s="373">
        <f>IF(F44="M",0,F44)-IF(F8="M",0,F8)-IF(F11="M",0,F11)-IF(F19="M",0,F19)-IF(F23="M",0,F23)-IF(F25="M",0,F25)-IF(F30="M",0,F30)-IF(F34="M",0,F34)-IF(F35="M",0,F35)-IF(F39="M",0,F39)</f>
        <v>0</v>
      </c>
      <c r="G54" s="373">
        <f>IF(G44="M",0,G44)-IF(G8="M",0,G8)-IF(G11="M",0,G11)-IF(G19="M",0,G19)-IF(G23="M",0,G23)-IF(G25="M",0,G25)-IF(G30="M",0,G30)-IF(G34="M",0,G34)-IF(G35="M",0,G35)-IF(G39="M",0,G39)</f>
        <v>0</v>
      </c>
      <c r="H54" s="374">
        <f>IF(H44="M",0,H44)-IF(H8="M",0,H8)-IF(H11="M",0,H11)-IF(H19="M",0,H19)-IF(H23="M",0,H23)-IF(H25="M",0,H25)-IF(H30="M",0,H30)-IF(H34="M",0,H34)-IF(H35="M",0,H35)-IF(H39="M",0,H39)</f>
        <v>0</v>
      </c>
      <c r="I54" s="247"/>
      <c r="J54" s="222"/>
    </row>
    <row r="55" spans="1:10" ht="15.75">
      <c r="A55" s="232"/>
      <c r="B55" s="194"/>
      <c r="C55" s="195" t="s">
        <v>200</v>
      </c>
      <c r="D55" s="373">
        <f>IF(D11="M",0,D11)-IF(D12="M",0,D12)-IF(D13="M",0,D13)-IF(D14="M",0,D14)</f>
        <v>0</v>
      </c>
      <c r="E55" s="373">
        <f>IF(E11="M",0,E11)-IF(E12="M",0,E12)-IF(E13="M",0,E13)-IF(E14="M",0,E14)</f>
        <v>0</v>
      </c>
      <c r="F55" s="373">
        <f>IF(F11="M",0,F11)-IF(F12="M",0,F12)-IF(F13="M",0,F13)-IF(F14="M",0,F14)</f>
        <v>0</v>
      </c>
      <c r="G55" s="373">
        <f>IF(G11="M",0,G11)-IF(G12="M",0,G12)-IF(G13="M",0,G13)-IF(G14="M",0,G14)</f>
        <v>0</v>
      </c>
      <c r="H55" s="374">
        <f>IF(H11="M",0,H11)-IF(H12="M",0,H12)-IF(H13="M",0,H13)-IF(H14="M",0,H14)</f>
        <v>0</v>
      </c>
      <c r="I55" s="247"/>
      <c r="J55" s="222"/>
    </row>
    <row r="56" spans="1:10" ht="15.75">
      <c r="A56" s="232"/>
      <c r="B56" s="194"/>
      <c r="C56" s="195" t="s">
        <v>201</v>
      </c>
      <c r="D56" s="373">
        <f>D39-SUM(D40:D43)</f>
        <v>0</v>
      </c>
      <c r="E56" s="373">
        <f>E39-SUM(E40:E43)</f>
        <v>0</v>
      </c>
      <c r="F56" s="373">
        <f>F39-SUM(F40:F43)</f>
        <v>0</v>
      </c>
      <c r="G56" s="373">
        <f>G39-SUM(G40:G43)</f>
        <v>0</v>
      </c>
      <c r="H56" s="374">
        <f>H39-SUM(H40:H43)</f>
        <v>0</v>
      </c>
      <c r="I56" s="247"/>
      <c r="J56" s="222"/>
    </row>
    <row r="57" spans="1:10" ht="15.75">
      <c r="A57" s="232"/>
      <c r="B57" s="197" t="s">
        <v>178</v>
      </c>
      <c r="C57" s="195"/>
      <c r="D57" s="371"/>
      <c r="E57" s="371"/>
      <c r="F57" s="371"/>
      <c r="G57" s="371"/>
      <c r="H57" s="375"/>
      <c r="I57" s="247"/>
      <c r="J57" s="222"/>
    </row>
    <row r="58" spans="1:10" ht="15.75">
      <c r="A58" s="229"/>
      <c r="B58" s="198"/>
      <c r="C58" s="199" t="s">
        <v>577</v>
      </c>
      <c r="D58" s="372">
        <f>IF('Table 1'!E14="M",0,'Table 1'!E14)-IF('Table 2D'!D44="M",0,'Table 2D'!D44)</f>
        <v>0</v>
      </c>
      <c r="E58" s="372">
        <f>IF('Table 1'!F14="M",0,'Table 1'!F14)-IF('Table 2D'!E44="M",0,'Table 2D'!E44)</f>
        <v>0</v>
      </c>
      <c r="F58" s="372">
        <f>IF('Table 1'!G14="M",0,'Table 1'!G14)-IF('Table 2D'!F44="M",0,'Table 2D'!F44)</f>
        <v>0</v>
      </c>
      <c r="G58" s="372">
        <f>IF('Table 1'!H14="M",0,'Table 1'!H14)-IF('Table 2D'!G44="M",0,'Table 2D'!G44)</f>
        <v>0</v>
      </c>
      <c r="H58" s="376">
        <f>IF('Table 1'!I14="M",0,'Table 1'!I14)-IF('Table 2D'!H44="M",0,'Table 2D'!H44)</f>
        <v>0</v>
      </c>
      <c r="I58" s="273"/>
      <c r="J58" s="274"/>
    </row>
    <row r="59" ht="15">
      <c r="A59" s="229"/>
    </row>
    <row r="60" ht="15">
      <c r="A60" s="229"/>
    </row>
    <row r="61" ht="15">
      <c r="A61" s="229"/>
    </row>
    <row r="62" ht="15">
      <c r="A62" s="232"/>
    </row>
    <row r="63" ht="15">
      <c r="A63" s="232"/>
    </row>
  </sheetData>
  <sheetProtection password="C9FF" sheet="1" objects="1" scenarios="1" insertRows="0" deleteRows="0"/>
  <mergeCells count="1">
    <mergeCell ref="D52:G52"/>
  </mergeCells>
  <conditionalFormatting sqref="D52:G52">
    <cfRule type="expression" priority="1" dxfId="15" stopIfTrue="1">
      <formula>COUNTA(D8:G8,D11:G15,D19:G19,D23:G23,D25:G25,D30:G30,D34:G35,D39:G39,D44:G44)/56*100&lt;&gt;100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1"/>
  <sheetViews>
    <sheetView showGridLines="0" defaultGridColor="0" zoomScale="85" zoomScaleNormal="85" zoomScalePageLayoutView="0" colorId="22" workbookViewId="0" topLeftCell="B1">
      <selection activeCell="C3" sqref="C3"/>
    </sheetView>
  </sheetViews>
  <sheetFormatPr defaultColWidth="9.77734375" defaultRowHeight="15"/>
  <cols>
    <col min="1" max="1" width="7.21484375" style="236" hidden="1" customWidth="1"/>
    <col min="2" max="2" width="3.77734375" style="234" customWidth="1"/>
    <col min="3" max="3" width="53.88671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9.75" customHeight="1">
      <c r="A1" s="35"/>
      <c r="B1" s="148"/>
      <c r="C1" s="165"/>
      <c r="D1" s="284"/>
      <c r="E1" s="232"/>
      <c r="F1" s="232"/>
      <c r="G1" s="232"/>
      <c r="H1" s="232"/>
      <c r="I1" s="232"/>
      <c r="K1" s="212"/>
      <c r="L1" s="456" t="str">
        <f>'Cover page'!$N$1</f>
        <v>Apr.2014</v>
      </c>
    </row>
    <row r="2" spans="1:11" ht="9.75" customHeight="1">
      <c r="A2" s="35"/>
      <c r="B2" s="148"/>
      <c r="C2" s="165"/>
      <c r="D2" s="284"/>
      <c r="E2" s="232"/>
      <c r="F2" s="232"/>
      <c r="G2" s="232"/>
      <c r="H2" s="232"/>
      <c r="I2" s="232"/>
      <c r="K2" s="212"/>
    </row>
    <row r="3" spans="1:11" ht="18">
      <c r="A3" s="34"/>
      <c r="B3" s="167"/>
      <c r="C3" s="44" t="s">
        <v>80</v>
      </c>
      <c r="D3" s="237"/>
      <c r="K3" s="212"/>
    </row>
    <row r="4" spans="1:11" ht="16.5" thickBot="1">
      <c r="A4" s="34"/>
      <c r="B4" s="167"/>
      <c r="C4" s="167"/>
      <c r="K4" s="212"/>
    </row>
    <row r="5" spans="1:11" ht="16.5" thickTop="1">
      <c r="A5" s="112"/>
      <c r="B5" s="159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160"/>
      <c r="C6" s="47" t="str">
        <f>'Cover page'!E13</f>
        <v>Member state: Hungary</v>
      </c>
      <c r="D6" s="25"/>
      <c r="E6" s="482" t="s">
        <v>2</v>
      </c>
      <c r="F6" s="482"/>
      <c r="G6" s="26"/>
      <c r="H6" s="257"/>
      <c r="I6" s="267"/>
    </row>
    <row r="7" spans="1:9" ht="15.75">
      <c r="A7" s="114"/>
      <c r="B7" s="160"/>
      <c r="C7" s="227" t="s">
        <v>103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160"/>
      <c r="C8" s="461" t="str">
        <f>'Cover page'!E14</f>
        <v>Date: 31/03/2014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160"/>
      <c r="C9" s="48"/>
      <c r="D9" s="240"/>
      <c r="E9" s="240"/>
      <c r="F9" s="240"/>
      <c r="G9" s="243"/>
      <c r="H9" s="287"/>
      <c r="I9" s="267"/>
    </row>
    <row r="10" spans="1:9" ht="16.5" customHeight="1" thickBot="1" thickTop="1">
      <c r="A10" s="307" t="s">
        <v>362</v>
      </c>
      <c r="B10" s="164"/>
      <c r="C10" s="115" t="s">
        <v>94</v>
      </c>
      <c r="D10" s="335">
        <v>1143919</v>
      </c>
      <c r="E10" s="335">
        <v>-1194947</v>
      </c>
      <c r="F10" s="335">
        <v>578733</v>
      </c>
      <c r="G10" s="336">
        <v>627002.3428248476</v>
      </c>
      <c r="H10" s="141"/>
      <c r="I10" s="267"/>
    </row>
    <row r="11" spans="1:9" ht="6" customHeight="1" thickTop="1">
      <c r="A11" s="307"/>
      <c r="B11" s="160"/>
      <c r="C11" s="455"/>
      <c r="D11" s="451"/>
      <c r="E11" s="451"/>
      <c r="F11" s="451"/>
      <c r="G11" s="452"/>
      <c r="H11" s="144"/>
      <c r="I11" s="267"/>
    </row>
    <row r="12" spans="1:9" s="223" customFormat="1" ht="16.5" customHeight="1">
      <c r="A12" s="307" t="s">
        <v>363</v>
      </c>
      <c r="B12" s="116"/>
      <c r="C12" s="454" t="s">
        <v>140</v>
      </c>
      <c r="D12" s="453">
        <f>IF(AND(D13="M",D14="M",D15="M",D22="M",D27="M"),"M",D13+D14+D15+D22+D27)</f>
        <v>-438842</v>
      </c>
      <c r="E12" s="453">
        <f>IF(AND(E13="M",E14="M",E15="M",E22="M",E27="M"),"M",E13+E14+E15+E22+E27)</f>
        <v>1136974</v>
      </c>
      <c r="F12" s="453">
        <f>IF(AND(F13="M",F14="M",F15="M",F22="M",F27="M"),"M",F13+F14+F15+F22+F27)</f>
        <v>-322526</v>
      </c>
      <c r="G12" s="453">
        <f>IF(AND(G13="M",G14="M",G15="M",G22="M",G27="M"),"M",G13+G14+G15+G22+G27)</f>
        <v>-291030.00000000006</v>
      </c>
      <c r="H12" s="379"/>
      <c r="I12" s="288"/>
    </row>
    <row r="13" spans="1:9" s="223" customFormat="1" ht="16.5" customHeight="1">
      <c r="A13" s="307" t="s">
        <v>364</v>
      </c>
      <c r="B13" s="161"/>
      <c r="C13" s="380" t="s">
        <v>86</v>
      </c>
      <c r="D13" s="381">
        <v>-202225</v>
      </c>
      <c r="E13" s="381">
        <v>140141.0000000001</v>
      </c>
      <c r="F13" s="381">
        <v>91150.00000000003</v>
      </c>
      <c r="G13" s="381">
        <v>-455652</v>
      </c>
      <c r="H13" s="379"/>
      <c r="I13" s="288"/>
    </row>
    <row r="14" spans="1:9" s="223" customFormat="1" ht="16.5" customHeight="1">
      <c r="A14" s="307" t="s">
        <v>365</v>
      </c>
      <c r="B14" s="161"/>
      <c r="C14" s="380" t="s">
        <v>96</v>
      </c>
      <c r="D14" s="381">
        <v>-76049</v>
      </c>
      <c r="E14" s="381">
        <v>-25219.999999999985</v>
      </c>
      <c r="F14" s="381">
        <v>-97519</v>
      </c>
      <c r="G14" s="381">
        <v>-51157.999999999985</v>
      </c>
      <c r="H14" s="379"/>
      <c r="I14" s="288"/>
    </row>
    <row r="15" spans="1:9" s="223" customFormat="1" ht="16.5" customHeight="1">
      <c r="A15" s="307" t="s">
        <v>366</v>
      </c>
      <c r="B15" s="161"/>
      <c r="C15" s="380" t="s">
        <v>46</v>
      </c>
      <c r="D15" s="381">
        <v>-193534.00000000003</v>
      </c>
      <c r="E15" s="381">
        <v>-157983</v>
      </c>
      <c r="F15" s="381">
        <v>-117317</v>
      </c>
      <c r="G15" s="381">
        <v>15506.99999999999</v>
      </c>
      <c r="H15" s="379"/>
      <c r="I15" s="288"/>
    </row>
    <row r="16" spans="1:9" s="223" customFormat="1" ht="16.5" customHeight="1">
      <c r="A16" s="307" t="s">
        <v>367</v>
      </c>
      <c r="B16" s="161"/>
      <c r="C16" s="382" t="s">
        <v>129</v>
      </c>
      <c r="D16" s="383">
        <v>288694.304954</v>
      </c>
      <c r="E16" s="384">
        <v>116663</v>
      </c>
      <c r="F16" s="384">
        <v>43742.127257</v>
      </c>
      <c r="G16" s="385">
        <v>19070.09224455997</v>
      </c>
      <c r="H16" s="379"/>
      <c r="I16" s="288"/>
    </row>
    <row r="17" spans="1:9" s="223" customFormat="1" ht="16.5" customHeight="1">
      <c r="A17" s="307" t="s">
        <v>368</v>
      </c>
      <c r="B17" s="161"/>
      <c r="C17" s="382" t="s">
        <v>130</v>
      </c>
      <c r="D17" s="386">
        <v>-482228.30495400005</v>
      </c>
      <c r="E17" s="387">
        <v>-274646</v>
      </c>
      <c r="F17" s="387">
        <v>-161059.12725700001</v>
      </c>
      <c r="G17" s="388">
        <v>-3563.092244559981</v>
      </c>
      <c r="H17" s="379"/>
      <c r="I17" s="288"/>
    </row>
    <row r="18" spans="1:9" s="223" customFormat="1" ht="16.5" customHeight="1">
      <c r="A18" s="307" t="s">
        <v>369</v>
      </c>
      <c r="B18" s="161"/>
      <c r="C18" s="389" t="s">
        <v>534</v>
      </c>
      <c r="D18" s="381">
        <v>-2937.9999999999955</v>
      </c>
      <c r="E18" s="381">
        <v>-8375.000000000015</v>
      </c>
      <c r="F18" s="381">
        <v>9961</v>
      </c>
      <c r="G18" s="381">
        <v>19286.999999999993</v>
      </c>
      <c r="H18" s="379"/>
      <c r="I18" s="288"/>
    </row>
    <row r="19" spans="1:9" s="223" customFormat="1" ht="16.5" customHeight="1">
      <c r="A19" s="307" t="s">
        <v>370</v>
      </c>
      <c r="B19" s="161"/>
      <c r="C19" s="389" t="s">
        <v>535</v>
      </c>
      <c r="D19" s="381">
        <v>-190596.00000000003</v>
      </c>
      <c r="E19" s="381">
        <v>-149608</v>
      </c>
      <c r="F19" s="381">
        <v>-127277.99999999999</v>
      </c>
      <c r="G19" s="381">
        <v>-3780.000000000001</v>
      </c>
      <c r="H19" s="379"/>
      <c r="I19" s="288"/>
    </row>
    <row r="20" spans="1:9" s="223" customFormat="1" ht="16.5" customHeight="1">
      <c r="A20" s="307" t="s">
        <v>371</v>
      </c>
      <c r="B20" s="161"/>
      <c r="C20" s="390" t="s">
        <v>536</v>
      </c>
      <c r="D20" s="391">
        <v>24780.904954000012</v>
      </c>
      <c r="E20" s="392">
        <v>13567.4</v>
      </c>
      <c r="F20" s="392">
        <v>26107.327256999997</v>
      </c>
      <c r="G20" s="393">
        <v>3994.3078270000024</v>
      </c>
      <c r="H20" s="379"/>
      <c r="I20" s="288"/>
    </row>
    <row r="21" spans="1:9" s="223" customFormat="1" ht="16.5" customHeight="1">
      <c r="A21" s="307" t="s">
        <v>372</v>
      </c>
      <c r="B21" s="161"/>
      <c r="C21" s="390" t="s">
        <v>537</v>
      </c>
      <c r="D21" s="394">
        <v>-215376.90495400003</v>
      </c>
      <c r="E21" s="395">
        <v>-163175.4</v>
      </c>
      <c r="F21" s="395">
        <v>-153385.32725699997</v>
      </c>
      <c r="G21" s="396">
        <v>-7774.307827000003</v>
      </c>
      <c r="H21" s="379"/>
      <c r="I21" s="288"/>
    </row>
    <row r="22" spans="1:9" s="223" customFormat="1" ht="16.5" customHeight="1">
      <c r="A22" s="307" t="s">
        <v>373</v>
      </c>
      <c r="B22" s="161"/>
      <c r="C22" s="380" t="s">
        <v>47</v>
      </c>
      <c r="D22" s="381">
        <v>-992.999999999995</v>
      </c>
      <c r="E22" s="381">
        <v>1211449</v>
      </c>
      <c r="F22" s="381">
        <v>-207636.00000000003</v>
      </c>
      <c r="G22" s="381">
        <v>-114348.99999999999</v>
      </c>
      <c r="H22" s="379"/>
      <c r="I22" s="288"/>
    </row>
    <row r="23" spans="1:9" s="223" customFormat="1" ht="16.5" customHeight="1">
      <c r="A23" s="307" t="s">
        <v>374</v>
      </c>
      <c r="B23" s="161"/>
      <c r="C23" s="389" t="s">
        <v>538</v>
      </c>
      <c r="D23" s="381">
        <v>-1536.0000000000002</v>
      </c>
      <c r="E23" s="381">
        <v>691227.31714202</v>
      </c>
      <c r="F23" s="381">
        <v>-191827.56806953</v>
      </c>
      <c r="G23" s="381">
        <v>-259005.98707707</v>
      </c>
      <c r="H23" s="379"/>
      <c r="I23" s="288"/>
    </row>
    <row r="24" spans="1:9" s="223" customFormat="1" ht="16.5" customHeight="1">
      <c r="A24" s="307" t="s">
        <v>375</v>
      </c>
      <c r="B24" s="161"/>
      <c r="C24" s="389" t="s">
        <v>539</v>
      </c>
      <c r="D24" s="381">
        <v>543.0000000000052</v>
      </c>
      <c r="E24" s="381">
        <v>520221.68285798</v>
      </c>
      <c r="F24" s="381">
        <v>-15808.431930470018</v>
      </c>
      <c r="G24" s="381">
        <v>144656.98707707</v>
      </c>
      <c r="H24" s="379"/>
      <c r="I24" s="288"/>
    </row>
    <row r="25" spans="1:9" s="223" customFormat="1" ht="16.5" customHeight="1">
      <c r="A25" s="307" t="s">
        <v>376</v>
      </c>
      <c r="B25" s="161"/>
      <c r="C25" s="390" t="s">
        <v>536</v>
      </c>
      <c r="D25" s="397">
        <v>38693.43361</v>
      </c>
      <c r="E25" s="398">
        <v>559576.33996798</v>
      </c>
      <c r="F25" s="398">
        <v>34292.84190953001</v>
      </c>
      <c r="G25" s="399">
        <v>146275.80494707</v>
      </c>
      <c r="H25" s="379"/>
      <c r="I25" s="288"/>
    </row>
    <row r="26" spans="1:9" s="223" customFormat="1" ht="16.5" customHeight="1">
      <c r="A26" s="307" t="s">
        <v>377</v>
      </c>
      <c r="B26" s="161"/>
      <c r="C26" s="390" t="s">
        <v>537</v>
      </c>
      <c r="D26" s="397">
        <v>-38150.43361</v>
      </c>
      <c r="E26" s="398">
        <v>-39354.65711</v>
      </c>
      <c r="F26" s="398">
        <v>-50101.27384</v>
      </c>
      <c r="G26" s="399">
        <v>-1618.8178700000008</v>
      </c>
      <c r="H26" s="379"/>
      <c r="I26" s="288"/>
    </row>
    <row r="27" spans="1:9" s="223" customFormat="1" ht="16.5" customHeight="1">
      <c r="A27" s="307" t="s">
        <v>378</v>
      </c>
      <c r="B27" s="161"/>
      <c r="C27" s="380" t="s">
        <v>87</v>
      </c>
      <c r="D27" s="381">
        <v>33959.000000000015</v>
      </c>
      <c r="E27" s="381">
        <v>-31412.99999999994</v>
      </c>
      <c r="F27" s="381">
        <v>8795.999999999995</v>
      </c>
      <c r="G27" s="381">
        <v>314621.99999999994</v>
      </c>
      <c r="H27" s="379"/>
      <c r="I27" s="288"/>
    </row>
    <row r="28" spans="1:9" s="223" customFormat="1" ht="16.5" customHeight="1">
      <c r="A28" s="307"/>
      <c r="B28" s="161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379</v>
      </c>
      <c r="B29" s="116"/>
      <c r="C29" s="127" t="s">
        <v>232</v>
      </c>
      <c r="D29" s="378">
        <f>IF(AND(D30="M",D31="M",D33="M",D34="M",D36="M",D38="M",D39="M",D40="M"),"M",SUM(D30:D31)+SUM(D33:D34)+D36+SUM(D38:D40))</f>
        <v>579317.6560739996</v>
      </c>
      <c r="E29" s="378">
        <f>IF(AND(E30="M",E31="M",E33="M",E34="M",E36="M",E38="M",E39="M",E40="M"),"M",SUM(E30:E31)+SUM(E33:E34)+E36+SUM(E38:E40))</f>
        <v>968817.1591120006</v>
      </c>
      <c r="F29" s="378">
        <f>IF(AND(F30="M",F31="M",F33="M",F34="M",F36="M",F38="M",F39="M",F40="M"),"M",SUM(F30:F31)+SUM(F33:F34)+F36+SUM(F38:F40))</f>
        <v>-552288.6719719993</v>
      </c>
      <c r="G29" s="378">
        <f>IF(AND(G30="M",G31="M",G33="M",G34="M",G36="M",G38="M",G39="M",G40="M"),"M",SUM(G30:G31)+SUM(G33:G34)+G36+SUM(G38:G40))</f>
        <v>313646.5953499976</v>
      </c>
      <c r="H29" s="379"/>
      <c r="I29" s="288"/>
    </row>
    <row r="30" spans="1:9" s="223" customFormat="1" ht="16.5" customHeight="1">
      <c r="A30" s="307" t="s">
        <v>380</v>
      </c>
      <c r="B30" s="161"/>
      <c r="C30" s="380" t="s">
        <v>90</v>
      </c>
      <c r="D30" s="381">
        <v>25220</v>
      </c>
      <c r="E30" s="381">
        <v>27474.999999999996</v>
      </c>
      <c r="F30" s="381">
        <v>18937</v>
      </c>
      <c r="G30" s="381">
        <v>31278</v>
      </c>
      <c r="H30" s="379"/>
      <c r="I30" s="288"/>
    </row>
    <row r="31" spans="1:9" s="223" customFormat="1" ht="16.5" customHeight="1">
      <c r="A31" s="307" t="s">
        <v>381</v>
      </c>
      <c r="B31" s="161"/>
      <c r="C31" s="380" t="s">
        <v>100</v>
      </c>
      <c r="D31" s="381">
        <v>80074</v>
      </c>
      <c r="E31" s="381">
        <v>-440371.99999999994</v>
      </c>
      <c r="F31" s="381">
        <v>101717.00000000003</v>
      </c>
      <c r="G31" s="381">
        <v>13603.000000000007</v>
      </c>
      <c r="H31" s="379"/>
      <c r="I31" s="288"/>
    </row>
    <row r="32" spans="1:9" s="223" customFormat="1" ht="16.5" customHeight="1">
      <c r="A32" s="307"/>
      <c r="B32" s="161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382</v>
      </c>
      <c r="B33" s="161"/>
      <c r="C33" s="380" t="s">
        <v>98</v>
      </c>
      <c r="D33" s="381">
        <v>-24306.20265527432</v>
      </c>
      <c r="E33" s="381">
        <v>2122.000000001208</v>
      </c>
      <c r="F33" s="381">
        <v>18800.999999999476</v>
      </c>
      <c r="G33" s="381">
        <v>-50568.00000000021</v>
      </c>
      <c r="H33" s="379"/>
      <c r="I33" s="288"/>
    </row>
    <row r="34" spans="1:9" s="223" customFormat="1" ht="16.5" customHeight="1">
      <c r="A34" s="307" t="s">
        <v>383</v>
      </c>
      <c r="B34" s="161"/>
      <c r="C34" s="380" t="s">
        <v>97</v>
      </c>
      <c r="D34" s="381">
        <v>3946.8572148049097</v>
      </c>
      <c r="E34" s="381">
        <v>25535.39304417796</v>
      </c>
      <c r="F34" s="381">
        <v>-6077.9556044874735</v>
      </c>
      <c r="G34" s="381">
        <v>71426.9672336138</v>
      </c>
      <c r="H34" s="379"/>
      <c r="I34" s="288"/>
    </row>
    <row r="35" spans="1:9" s="223" customFormat="1" ht="16.5" customHeight="1">
      <c r="A35" s="307" t="s">
        <v>384</v>
      </c>
      <c r="B35" s="161"/>
      <c r="C35" s="389" t="s">
        <v>121</v>
      </c>
      <c r="D35" s="381">
        <v>20867.656074</v>
      </c>
      <c r="E35" s="381">
        <v>24526.159112</v>
      </c>
      <c r="F35" s="381">
        <v>26623.328028</v>
      </c>
      <c r="G35" s="381">
        <v>53969.59535</v>
      </c>
      <c r="H35" s="379"/>
      <c r="I35" s="288"/>
    </row>
    <row r="36" spans="1:9" s="223" customFormat="1" ht="16.5" customHeight="1">
      <c r="A36" s="307" t="s">
        <v>385</v>
      </c>
      <c r="B36" s="161"/>
      <c r="C36" s="406" t="s">
        <v>99</v>
      </c>
      <c r="D36" s="381">
        <v>2282.842351</v>
      </c>
      <c r="E36" s="381">
        <v>2641.719939</v>
      </c>
      <c r="F36" s="381">
        <v>-316.825401</v>
      </c>
      <c r="G36" s="381">
        <v>18299.852351</v>
      </c>
      <c r="H36" s="379"/>
      <c r="I36" s="288"/>
    </row>
    <row r="37" spans="1:9" s="223" customFormat="1" ht="16.5" customHeight="1">
      <c r="A37" s="307"/>
      <c r="B37" s="161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386</v>
      </c>
      <c r="B38" s="161"/>
      <c r="C38" s="380" t="s">
        <v>142</v>
      </c>
      <c r="D38" s="381">
        <v>492100.159163469</v>
      </c>
      <c r="E38" s="381">
        <v>1350931.0461288213</v>
      </c>
      <c r="F38" s="381">
        <v>-685348.8909665113</v>
      </c>
      <c r="G38" s="381">
        <v>229606.77576538397</v>
      </c>
      <c r="H38" s="379"/>
      <c r="I38" s="288"/>
    </row>
    <row r="39" spans="1:9" s="223" customFormat="1" ht="16.5" customHeight="1">
      <c r="A39" s="307" t="s">
        <v>387</v>
      </c>
      <c r="B39" s="161"/>
      <c r="C39" s="380" t="s">
        <v>143</v>
      </c>
      <c r="D39" s="381">
        <v>0</v>
      </c>
      <c r="E39" s="381">
        <v>484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388</v>
      </c>
      <c r="B40" s="161"/>
      <c r="C40" s="380" t="s">
        <v>144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61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389</v>
      </c>
      <c r="B42" s="116"/>
      <c r="C42" s="127" t="s">
        <v>91</v>
      </c>
      <c r="D42" s="381">
        <v>42371.34392599994</v>
      </c>
      <c r="E42" s="381">
        <v>4605.840888000093</v>
      </c>
      <c r="F42" s="381">
        <v>-9253.328027999843</v>
      </c>
      <c r="G42" s="381">
        <v>25547.061825152487</v>
      </c>
      <c r="H42" s="379"/>
      <c r="I42" s="288"/>
    </row>
    <row r="43" spans="1:9" s="223" customFormat="1" ht="16.5" customHeight="1">
      <c r="A43" s="307" t="s">
        <v>390</v>
      </c>
      <c r="B43" s="161"/>
      <c r="C43" s="380" t="s">
        <v>108</v>
      </c>
      <c r="D43" s="381">
        <v>42371.34392599994</v>
      </c>
      <c r="E43" s="381">
        <v>4605.840888000093</v>
      </c>
      <c r="F43" s="381">
        <v>-9253.328027999843</v>
      </c>
      <c r="G43" s="381">
        <v>25547.061825152487</v>
      </c>
      <c r="H43" s="379"/>
      <c r="I43" s="288"/>
    </row>
    <row r="44" spans="1:9" s="223" customFormat="1" ht="16.5" customHeight="1">
      <c r="A44" s="307" t="s">
        <v>391</v>
      </c>
      <c r="B44" s="161"/>
      <c r="C44" s="380" t="s">
        <v>89</v>
      </c>
      <c r="D44" s="381">
        <v>0</v>
      </c>
      <c r="E44" s="381">
        <v>0</v>
      </c>
      <c r="F44" s="381">
        <v>0</v>
      </c>
      <c r="G44" s="381">
        <v>0</v>
      </c>
      <c r="H44" s="379"/>
      <c r="I44" s="288"/>
    </row>
    <row r="45" spans="1:9" s="223" customFormat="1" ht="11.25" customHeight="1" thickBot="1">
      <c r="A45" s="307"/>
      <c r="B45" s="161"/>
      <c r="C45" s="118"/>
      <c r="D45" s="407"/>
      <c r="E45" s="408"/>
      <c r="F45" s="408"/>
      <c r="G45" s="409"/>
      <c r="H45" s="410"/>
      <c r="I45" s="288"/>
    </row>
    <row r="46" spans="1:9" s="223" customFormat="1" ht="20.25" customHeight="1" thickBot="1" thickTop="1">
      <c r="A46" s="309" t="s">
        <v>392</v>
      </c>
      <c r="B46" s="164"/>
      <c r="C46" s="115" t="s">
        <v>148</v>
      </c>
      <c r="D46" s="338">
        <v>1326765.9999999995</v>
      </c>
      <c r="E46" s="338">
        <v>915450.0000000007</v>
      </c>
      <c r="F46" s="338">
        <v>-305334.9999999991</v>
      </c>
      <c r="G46" s="339">
        <v>675165.9999999974</v>
      </c>
      <c r="H46" s="143"/>
      <c r="I46" s="288"/>
    </row>
    <row r="47" spans="1:9" s="223" customFormat="1" ht="9" customHeight="1" thickBot="1" thickTop="1">
      <c r="A47" s="114"/>
      <c r="B47" s="161"/>
      <c r="C47" s="127"/>
      <c r="D47" s="289"/>
      <c r="E47" s="289"/>
      <c r="F47" s="289"/>
      <c r="G47" s="289"/>
      <c r="H47" s="289"/>
      <c r="I47" s="288"/>
    </row>
    <row r="48" spans="1:11" ht="20.25" thickBot="1" thickTop="1">
      <c r="A48" s="114"/>
      <c r="B48" s="169"/>
      <c r="C48" s="163" t="s">
        <v>93</v>
      </c>
      <c r="D48" s="290"/>
      <c r="E48" s="290"/>
      <c r="F48" s="290"/>
      <c r="G48" s="290"/>
      <c r="H48" s="291"/>
      <c r="I48" s="267"/>
      <c r="K48" s="212"/>
    </row>
    <row r="49" spans="1:11" ht="8.25" customHeight="1" thickTop="1">
      <c r="A49" s="114"/>
      <c r="B49" s="160"/>
      <c r="C49" s="123"/>
      <c r="D49" s="292"/>
      <c r="E49" s="293"/>
      <c r="F49" s="293"/>
      <c r="G49" s="293"/>
      <c r="H49" s="293"/>
      <c r="I49" s="267"/>
      <c r="K49" s="212"/>
    </row>
    <row r="50" spans="1:11" ht="15.75">
      <c r="A50" s="114"/>
      <c r="B50" s="160"/>
      <c r="C50" s="178"/>
      <c r="D50" s="212"/>
      <c r="E50" s="225"/>
      <c r="F50" s="225"/>
      <c r="H50" s="225"/>
      <c r="I50" s="267"/>
      <c r="K50" s="212"/>
    </row>
    <row r="51" spans="1:11" ht="15.75">
      <c r="A51" s="114"/>
      <c r="B51" s="160"/>
      <c r="C51" s="24" t="s">
        <v>145</v>
      </c>
      <c r="D51" s="212"/>
      <c r="E51" s="225"/>
      <c r="F51" s="225"/>
      <c r="G51" s="212" t="s">
        <v>92</v>
      </c>
      <c r="H51" s="225"/>
      <c r="I51" s="267"/>
      <c r="K51" s="212"/>
    </row>
    <row r="52" spans="1:11" ht="15.75">
      <c r="A52" s="114"/>
      <c r="B52" s="160"/>
      <c r="C52" s="47" t="s">
        <v>146</v>
      </c>
      <c r="D52" s="212"/>
      <c r="E52" s="225"/>
      <c r="F52" s="225"/>
      <c r="G52" s="212" t="s">
        <v>147</v>
      </c>
      <c r="H52" s="225"/>
      <c r="I52" s="267"/>
      <c r="K52" s="212"/>
    </row>
    <row r="53" spans="1:11" ht="15.75">
      <c r="A53" s="114"/>
      <c r="B53" s="160"/>
      <c r="C53" s="47" t="s">
        <v>139</v>
      </c>
      <c r="D53" s="270"/>
      <c r="E53" s="225"/>
      <c r="F53" s="225"/>
      <c r="H53" s="225"/>
      <c r="I53" s="267"/>
      <c r="K53" s="212"/>
    </row>
    <row r="54" spans="1:11" ht="9.75" customHeight="1" thickBot="1">
      <c r="A54" s="124"/>
      <c r="B54" s="162"/>
      <c r="C54" s="168"/>
      <c r="D54" s="294"/>
      <c r="E54" s="268"/>
      <c r="F54" s="268"/>
      <c r="G54" s="268"/>
      <c r="H54" s="268"/>
      <c r="I54" s="269"/>
      <c r="K54" s="212"/>
    </row>
    <row r="55" spans="2:11" ht="16.5" thickTop="1">
      <c r="B55" s="239"/>
      <c r="C55" s="239"/>
      <c r="D55" s="212"/>
      <c r="E55" s="212"/>
      <c r="F55" s="212"/>
      <c r="G55" s="212"/>
      <c r="H55" s="212"/>
      <c r="I55" s="212"/>
      <c r="J55" s="212"/>
      <c r="K55" s="212"/>
    </row>
    <row r="57" spans="2:10" ht="30" customHeight="1">
      <c r="B57" s="200" t="s">
        <v>170</v>
      </c>
      <c r="C57" s="193"/>
      <c r="D57" s="483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83"/>
      <c r="F57" s="483"/>
      <c r="G57" s="483"/>
      <c r="H57" s="272"/>
      <c r="I57" s="221"/>
      <c r="J57" s="235"/>
    </row>
    <row r="58" spans="2:10" ht="15">
      <c r="B58" s="183" t="s">
        <v>171</v>
      </c>
      <c r="C58" s="110"/>
      <c r="D58" s="37"/>
      <c r="E58" s="37"/>
      <c r="F58" s="37"/>
      <c r="G58" s="37"/>
      <c r="H58" s="247"/>
      <c r="I58" s="222"/>
      <c r="J58" s="235"/>
    </row>
    <row r="59" spans="2:10" ht="15.75">
      <c r="B59" s="202"/>
      <c r="C59" s="195" t="s">
        <v>565</v>
      </c>
      <c r="D59" s="373">
        <f>IF(D46="M",0,D46)-IF(D10="M",0,D10)-IF(D12="M",0,D12)-IF(D29="M",0,D29)-IF(D42="M",0,D42)</f>
        <v>0</v>
      </c>
      <c r="E59" s="373">
        <f>IF(E46="M",0,E46)-IF(E10="M",0,E10)-IF(E12="M",0,E12)-IF(E29="M",0,E29)-IF(E42="M",0,E42)</f>
        <v>2.3283064365386963E-10</v>
      </c>
      <c r="F59" s="373">
        <f>IF(F46="M",0,F46)-IF(F10="M",0,F10)-IF(F12="M",0,F12)-IF(F29="M",0,F29)-IF(F42="M",0,F42)</f>
        <v>1.1641532182693481E-10</v>
      </c>
      <c r="G59" s="373">
        <f>IF(G46="M",0,G46)-IF(G10="M",0,G10)-IF(G12="M",0,G12)-IF(G29="M",0,G29)-IF(G42="M",0,G42)</f>
        <v>-1.1641532182693481E-10</v>
      </c>
      <c r="H59" s="295"/>
      <c r="I59" s="222"/>
      <c r="J59" s="235"/>
    </row>
    <row r="60" spans="2:10" ht="15.75">
      <c r="B60" s="202"/>
      <c r="C60" s="195" t="s">
        <v>566</v>
      </c>
      <c r="D60" s="373">
        <f>IF(D12="M",0,D12)-IF(D13="M",0,D13)-IF(D14="M",0,D14)-IF(D15="M",0,D15)-IF(D22="M",0,D22)-IF(D27="M",0,D27)</f>
        <v>0</v>
      </c>
      <c r="E60" s="373">
        <f>IF(E12="M",0,E12)-IF(E13="M",0,E13)-IF(E14="M",0,E14)-IF(E15="M",0,E15)-IF(E22="M",0,E22)-IF(E27="M",0,E27)</f>
        <v>-5.820766091346741E-11</v>
      </c>
      <c r="F60" s="373">
        <f>IF(F12="M",0,F12)-IF(F13="M",0,F13)-IF(F14="M",0,F14)-IF(F15="M",0,F15)-IF(F22="M",0,F22)-IF(F27="M",0,F27)</f>
        <v>3.456079866737127E-11</v>
      </c>
      <c r="G60" s="373">
        <f>IF(G12="M",0,G12)-IF(G13="M",0,G13)-IF(G14="M",0,G14)-IF(G15="M",0,G15)-IF(G22="M",0,G22)-IF(G27="M",0,G27)</f>
        <v>0</v>
      </c>
      <c r="H60" s="295"/>
      <c r="I60" s="222"/>
      <c r="J60" s="235"/>
    </row>
    <row r="61" spans="2:10" ht="15.75">
      <c r="B61" s="202"/>
      <c r="C61" s="132" t="s">
        <v>186</v>
      </c>
      <c r="D61" s="373">
        <f>IF(D15="M",0,D15)-IF(D18="M",0,D18)-IF(D19="M",0,D19)</f>
        <v>0</v>
      </c>
      <c r="E61" s="373">
        <f>IF(E15="M",0,E15)-IF(E18="M",0,E18)-IF(E19="M",0,E19)</f>
        <v>0</v>
      </c>
      <c r="F61" s="373">
        <f>IF(F15="M",0,F15)-IF(F18="M",0,F18)-IF(F19="M",0,F19)</f>
        <v>0</v>
      </c>
      <c r="G61" s="373">
        <f>IF(G15="M",0,G15)-IF(G18="M",0,G18)-IF(G19="M",0,G19)</f>
        <v>0</v>
      </c>
      <c r="H61" s="295"/>
      <c r="I61" s="222"/>
      <c r="J61" s="235"/>
    </row>
    <row r="62" spans="2:10" ht="15.75">
      <c r="B62" s="202"/>
      <c r="C62" s="195" t="s">
        <v>181</v>
      </c>
      <c r="D62" s="373">
        <f>IF(D15="M",0,D15)-IF(D16="M",0,D16)-IF(D17="M",0,D17)</f>
        <v>0</v>
      </c>
      <c r="E62" s="373">
        <f>IF(E15="M",0,E15)-IF(E16="M",0,E16)-IF(E17="M",0,E17)</f>
        <v>0</v>
      </c>
      <c r="F62" s="373">
        <f>IF(F15="M",0,F15)-IF(F16="M",0,F16)-IF(F17="M",0,F17)</f>
        <v>0</v>
      </c>
      <c r="G62" s="373">
        <f>IF(G15="M",0,G15)-IF(G16="M",0,G16)-IF(G17="M",0,G17)</f>
        <v>0</v>
      </c>
      <c r="H62" s="295"/>
      <c r="I62" s="222"/>
      <c r="J62" s="235"/>
    </row>
    <row r="63" spans="2:10" ht="15.75">
      <c r="B63" s="202"/>
      <c r="C63" s="195" t="s">
        <v>184</v>
      </c>
      <c r="D63" s="373">
        <f>IF(D19="M",0,D19)-IF(D20="M",0,D20)-IF(D21="M",0,D21)</f>
        <v>0</v>
      </c>
      <c r="E63" s="373">
        <f>IF(E19="M",0,E19)-IF(E20="M",0,E20)-IF(E21="M",0,E21)</f>
        <v>0</v>
      </c>
      <c r="F63" s="373">
        <f>IF(F19="M",0,F19)-IF(F20="M",0,F20)-IF(F21="M",0,F21)</f>
        <v>0</v>
      </c>
      <c r="G63" s="373">
        <f>IF(G19="M",0,G19)-IF(G20="M",0,G20)-IF(G21="M",0,G21)</f>
        <v>0</v>
      </c>
      <c r="H63" s="295"/>
      <c r="I63" s="222"/>
      <c r="J63" s="235"/>
    </row>
    <row r="64" spans="2:10" ht="15.75">
      <c r="B64" s="202"/>
      <c r="C64" s="195" t="s">
        <v>187</v>
      </c>
      <c r="D64" s="373">
        <f>IF(D22="M",0,D22)-IF(D23="M",0,D23)-IF(D24="M",0,D24)</f>
        <v>0</v>
      </c>
      <c r="E64" s="373">
        <f>IF(E22="M",0,E22)-IF(E23="M",0,E23)-IF(E24="M",0,E24)</f>
        <v>0</v>
      </c>
      <c r="F64" s="373">
        <f>IF(F22="M",0,F22)-IF(F23="M",0,F23)-IF(F24="M",0,F24)</f>
        <v>0</v>
      </c>
      <c r="G64" s="373">
        <f>IF(G22="M",0,G22)-IF(G23="M",0,G23)-IF(G24="M",0,G24)</f>
        <v>0</v>
      </c>
      <c r="H64" s="295"/>
      <c r="I64" s="222"/>
      <c r="J64" s="235"/>
    </row>
    <row r="65" spans="2:10" ht="15.75">
      <c r="B65" s="202"/>
      <c r="C65" s="195" t="s">
        <v>185</v>
      </c>
      <c r="D65" s="373">
        <f>IF(D24="M",0,D24)-IF(D25="M",0,D25)-IF(D26="M",0,D26)</f>
        <v>0</v>
      </c>
      <c r="E65" s="373">
        <f>IF(E24="M",0,E24)-IF(E25="M",0,E25)-IF(E26="M",0,E26)</f>
        <v>0</v>
      </c>
      <c r="F65" s="373">
        <f>IF(F24="M",0,F24)-IF(F25="M",0,F25)-IF(F26="M",0,F26)</f>
        <v>0</v>
      </c>
      <c r="G65" s="373">
        <f>IF(G24="M",0,G24)-IF(G25="M",0,G25)-IF(G26="M",0,G26)</f>
        <v>1.8189894035458565E-12</v>
      </c>
      <c r="H65" s="295"/>
      <c r="I65" s="222"/>
      <c r="J65" s="235"/>
    </row>
    <row r="66" spans="2:10" ht="23.25">
      <c r="B66" s="202"/>
      <c r="C66" s="195" t="s">
        <v>540</v>
      </c>
      <c r="D66" s="373">
        <f>IF(D29="M",0,D29)-IF(D30="M",0,D30)-IF(D31="M",0,D31)-IF(D33="M",0,D33)-IF(D34="M",0,D34)-IF(D36="M",0,D36)-IF(D38="M",0,D38)-IF(D39="M",0,D39)-IF(D40="M",0,D40)</f>
        <v>0</v>
      </c>
      <c r="E66" s="373">
        <f>IF(E29="M",0,E29)-IF(E30="M",0,E30)-IF(E31="M",0,E31)-IF(E33="M",0,E33)-IF(E34="M",0,E34)-IF(E36="M",0,E36)-IF(E38="M",0,E38)-IF(E39="M",0,E39)-IF(E40="M",0,E40)</f>
        <v>2.3283064365386963E-10</v>
      </c>
      <c r="F66" s="373">
        <f>IF(F29="M",0,F29)-IF(F30="M",0,F30)-IF(F31="M",0,F31)-IF(F33="M",0,F33)-IF(F34="M",0,F34)-IF(F36="M",0,F36)-IF(F38="M",0,F38)-IF(F39="M",0,F39)-IF(F40="M",0,F40)</f>
        <v>-1.1641532182693481E-10</v>
      </c>
      <c r="G66" s="373">
        <f>IF(G29="M",0,G29)-IF(G30="M",0,G30)-IF(G31="M",0,G31)-IF(G33="M",0,G33)-IF(G34="M",0,G34)-IF(G36="M",0,G36)-IF(G38="M",0,G38)-IF(G39="M",0,G39)-IF(G40="M",0,G40)</f>
        <v>2.9103830456733704E-11</v>
      </c>
      <c r="H66" s="295"/>
      <c r="I66" s="222"/>
      <c r="J66" s="235"/>
    </row>
    <row r="67" spans="2:9" ht="15.75">
      <c r="B67" s="202"/>
      <c r="C67" s="195" t="s">
        <v>182</v>
      </c>
      <c r="D67" s="373">
        <f>IF(D42="M",0,D42)-IF(D43="M",0,D43)-IF(D44="M",0,D44)</f>
        <v>0</v>
      </c>
      <c r="E67" s="373">
        <f>IF(E42="M",0,E42)-IF(E43="M",0,E43)-IF(E44="M",0,E44)</f>
        <v>0</v>
      </c>
      <c r="F67" s="373">
        <f>IF(F42="M",0,F42)-IF(F43="M",0,F43)-IF(F44="M",0,F44)</f>
        <v>0</v>
      </c>
      <c r="G67" s="373">
        <f>IF(G42="M",0,G42)-IF(G43="M",0,G43)-IF(G44="M",0,G44)</f>
        <v>0</v>
      </c>
      <c r="H67" s="247"/>
      <c r="I67" s="222"/>
    </row>
    <row r="68" spans="2:9" ht="15.75">
      <c r="B68" s="197" t="s">
        <v>178</v>
      </c>
      <c r="C68" s="203"/>
      <c r="D68" s="371"/>
      <c r="E68" s="371"/>
      <c r="F68" s="371"/>
      <c r="G68" s="371"/>
      <c r="H68" s="247"/>
      <c r="I68" s="222"/>
    </row>
    <row r="69" spans="2:9" ht="15.75">
      <c r="B69" s="202"/>
      <c r="C69" s="195" t="s">
        <v>183</v>
      </c>
      <c r="D69" s="371">
        <f>IF('Table 1'!E10="M",0,'Table 1'!E10)+IF('Table 3A'!D10="M",0,'Table 3A'!D10)</f>
        <v>0</v>
      </c>
      <c r="E69" s="371">
        <f>IF('Table 1'!F10="M",0,'Table 1'!F10)+IF('Table 3A'!E10="M",0,'Table 3A'!E10)</f>
        <v>0</v>
      </c>
      <c r="F69" s="371">
        <f>IF('Table 1'!G10="M",0,'Table 1'!G10)+IF('Table 3A'!F10="M",0,'Table 3A'!F10)</f>
        <v>0</v>
      </c>
      <c r="G69" s="371">
        <f>IF('Table 1'!H10="M",0,'Table 1'!H10)+IF('Table 3A'!G10="M",0,'Table 3A'!G10)</f>
        <v>0</v>
      </c>
      <c r="H69" s="247"/>
      <c r="I69" s="222"/>
    </row>
    <row r="70" spans="2:9" ht="15.75">
      <c r="B70" s="202"/>
      <c r="C70" s="195" t="s">
        <v>568</v>
      </c>
      <c r="D70" s="371"/>
      <c r="E70" s="371">
        <f>IF(E46="M",0,E46)-IF('Table 1'!F18="M",0,'Table 1'!F18)+IF('Table 1'!E18="M",0,'Table 1'!E18)</f>
        <v>0</v>
      </c>
      <c r="F70" s="371">
        <f>IF(F46="M",0,F46)-IF('Table 1'!G18="M",0,'Table 1'!G18)+IF('Table 1'!F18="M",0,'Table 1'!F18)</f>
        <v>0</v>
      </c>
      <c r="G70" s="371">
        <f>IF(G46="M",0,G46)-IF('Table 1'!H18="M",0,'Table 1'!H18)+IF('Table 1'!G18="M",0,'Table 1'!G18)</f>
        <v>0</v>
      </c>
      <c r="H70" s="247"/>
      <c r="I70" s="222"/>
    </row>
    <row r="71" spans="2:9" ht="15.75">
      <c r="B71" s="204"/>
      <c r="C71" s="199" t="s">
        <v>567</v>
      </c>
      <c r="D71" s="377">
        <f>IF('Table 1'!E18="M",0,'Table 1'!E18)-SUM('Table 3B'!D49,'Table 3C'!D49,'Table 3D'!D49,'Table 3E'!D49)</f>
        <v>0</v>
      </c>
      <c r="E71" s="377">
        <f>IF('Table 1'!F18="M",0,'Table 1'!F18)-SUM('Table 3B'!E49,'Table 3C'!E49,'Table 3D'!E49,'Table 3E'!E49)</f>
        <v>0</v>
      </c>
      <c r="F71" s="377">
        <f>IF('Table 1'!G18="M",0,'Table 1'!G18)-SUM('Table 3B'!F49,'Table 3C'!F49,'Table 3D'!F49,'Table 3E'!F49)</f>
        <v>0</v>
      </c>
      <c r="G71" s="377">
        <f>IF('Table 1'!H18="M",0,'Table 1'!H18)-SUM('Table 3B'!G49,'Table 3C'!G49,'Table 3D'!G49,'Table 3E'!G49)</f>
        <v>0</v>
      </c>
      <c r="H71" s="273"/>
      <c r="I71" s="274"/>
    </row>
  </sheetData>
  <sheetProtection password="C9FF" sheet="1" objects="1" scenarios="1"/>
  <mergeCells count="2">
    <mergeCell ref="E6:F6"/>
    <mergeCell ref="D57:G57"/>
  </mergeCells>
  <conditionalFormatting sqref="D57:G57">
    <cfRule type="expression" priority="1" dxfId="15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85" zoomScaleNormal="85" zoomScalePageLayoutView="0" colorId="22" workbookViewId="0" topLeftCell="B1">
      <selection activeCell="C2" sqref="C2"/>
    </sheetView>
  </sheetViews>
  <sheetFormatPr defaultColWidth="9.77734375" defaultRowHeight="15"/>
  <cols>
    <col min="1" max="1" width="7.21484375" style="236" hidden="1" customWidth="1"/>
    <col min="2" max="2" width="3.77734375" style="228" customWidth="1"/>
    <col min="3" max="3" width="55.5546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15">
      <c r="A1" s="34"/>
      <c r="B1" s="166"/>
      <c r="C1" s="167"/>
      <c r="L1" s="456" t="str">
        <f>'Cover page'!$N$1</f>
        <v>Apr.2014</v>
      </c>
    </row>
    <row r="2" spans="1:11" ht="18">
      <c r="A2" s="34"/>
      <c r="B2" s="179" t="s">
        <v>45</v>
      </c>
      <c r="C2" s="44" t="s">
        <v>549</v>
      </c>
      <c r="D2" s="237"/>
      <c r="K2" s="212"/>
    </row>
    <row r="3" spans="1:11" ht="18">
      <c r="A3" s="34"/>
      <c r="B3" s="179"/>
      <c r="C3" s="44" t="s">
        <v>81</v>
      </c>
      <c r="D3" s="237"/>
      <c r="K3" s="212"/>
    </row>
    <row r="4" spans="1:11" ht="16.5" thickBot="1">
      <c r="A4" s="34"/>
      <c r="B4" s="179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Hungary</v>
      </c>
      <c r="D6" s="25"/>
      <c r="E6" s="482" t="s">
        <v>2</v>
      </c>
      <c r="F6" s="482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61" t="str">
        <f>'Cover page'!E14</f>
        <v>Date: 31/03/2014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393</v>
      </c>
      <c r="B10" s="57"/>
      <c r="C10" s="115" t="s">
        <v>109</v>
      </c>
      <c r="D10" s="335">
        <v>960561</v>
      </c>
      <c r="E10" s="335">
        <v>-1000890</v>
      </c>
      <c r="F10" s="335">
        <v>715123</v>
      </c>
      <c r="G10" s="336">
        <v>1533977.0158279985</v>
      </c>
      <c r="H10" s="141"/>
      <c r="I10" s="267"/>
    </row>
    <row r="11" spans="1:9" ht="6" customHeight="1" thickTop="1">
      <c r="A11" s="307"/>
      <c r="B11" s="57"/>
      <c r="C11" s="455"/>
      <c r="D11" s="451"/>
      <c r="E11" s="451"/>
      <c r="F11" s="451"/>
      <c r="G11" s="452"/>
      <c r="H11" s="144"/>
      <c r="I11" s="267"/>
    </row>
    <row r="12" spans="1:9" s="223" customFormat="1" ht="16.5" customHeight="1">
      <c r="A12" s="307" t="s">
        <v>394</v>
      </c>
      <c r="B12" s="116"/>
      <c r="C12" s="454" t="s">
        <v>140</v>
      </c>
      <c r="D12" s="453">
        <f>IF(AND(D13="M",D14="M",D15="M",D22="M",D27="M"),"M",D13+D14+D15+D22+D27)</f>
        <v>-396300</v>
      </c>
      <c r="E12" s="453">
        <f>IF(AND(E13="M",E14="M",E15="M",E22="M",E27="M"),"M",E13+E14+E15+E22+E27)</f>
        <v>1098827.9999999995</v>
      </c>
      <c r="F12" s="453">
        <f>IF(AND(F13="M",F14="M",F15="M",F22="M",F27="M"),"M",F13+F14+F15+F22+F27)</f>
        <v>-334658</v>
      </c>
      <c r="G12" s="453">
        <f>IF(AND(G13="M",G14="M",G15="M",G22="M",G27="M"),"M",G13+G14+G15+G22+G27)</f>
        <v>-545486.9999999999</v>
      </c>
      <c r="H12" s="379"/>
      <c r="I12" s="288"/>
    </row>
    <row r="13" spans="1:9" s="223" customFormat="1" ht="16.5" customHeight="1">
      <c r="A13" s="307" t="s">
        <v>395</v>
      </c>
      <c r="B13" s="117"/>
      <c r="C13" s="380" t="s">
        <v>86</v>
      </c>
      <c r="D13" s="381">
        <v>-55397.00000000002</v>
      </c>
      <c r="E13" s="381">
        <v>132236.99999999985</v>
      </c>
      <c r="F13" s="381">
        <v>91254.00000000001</v>
      </c>
      <c r="G13" s="381">
        <v>-534187.9999999999</v>
      </c>
      <c r="H13" s="379"/>
      <c r="I13" s="288"/>
    </row>
    <row r="14" spans="1:9" s="223" customFormat="1" ht="16.5" customHeight="1">
      <c r="A14" s="307" t="s">
        <v>396</v>
      </c>
      <c r="B14" s="117"/>
      <c r="C14" s="380" t="s">
        <v>96</v>
      </c>
      <c r="D14" s="381">
        <v>-76566</v>
      </c>
      <c r="E14" s="381">
        <v>-26034.000000000007</v>
      </c>
      <c r="F14" s="381">
        <v>-97906.99999999999</v>
      </c>
      <c r="G14" s="381">
        <v>-51170.99999999999</v>
      </c>
      <c r="H14" s="379"/>
      <c r="I14" s="288"/>
    </row>
    <row r="15" spans="1:9" s="223" customFormat="1" ht="16.5" customHeight="1">
      <c r="A15" s="307" t="s">
        <v>397</v>
      </c>
      <c r="B15" s="117"/>
      <c r="C15" s="380" t="s">
        <v>46</v>
      </c>
      <c r="D15" s="381">
        <v>-278954</v>
      </c>
      <c r="E15" s="381">
        <v>-158835.00000000003</v>
      </c>
      <c r="F15" s="381">
        <v>-107070</v>
      </c>
      <c r="G15" s="381">
        <v>-101318</v>
      </c>
      <c r="H15" s="379"/>
      <c r="I15" s="288"/>
    </row>
    <row r="16" spans="1:9" s="223" customFormat="1" ht="16.5" customHeight="1">
      <c r="A16" s="307" t="s">
        <v>398</v>
      </c>
      <c r="B16" s="117"/>
      <c r="C16" s="382" t="s">
        <v>78</v>
      </c>
      <c r="D16" s="383">
        <v>2445918.089954</v>
      </c>
      <c r="E16" s="384">
        <v>3521036.461</v>
      </c>
      <c r="F16" s="384">
        <v>3983153.569257</v>
      </c>
      <c r="G16" s="385">
        <v>3274564.29924456</v>
      </c>
      <c r="H16" s="379"/>
      <c r="I16" s="288"/>
    </row>
    <row r="17" spans="1:9" s="223" customFormat="1" ht="16.5" customHeight="1">
      <c r="A17" s="307" t="s">
        <v>399</v>
      </c>
      <c r="B17" s="117"/>
      <c r="C17" s="382" t="s">
        <v>79</v>
      </c>
      <c r="D17" s="386">
        <v>-2724872.089954</v>
      </c>
      <c r="E17" s="387">
        <v>-3679871.461</v>
      </c>
      <c r="F17" s="387">
        <v>-4090223.569257</v>
      </c>
      <c r="G17" s="388">
        <v>-3375882.29924456</v>
      </c>
      <c r="H17" s="379"/>
      <c r="I17" s="288"/>
    </row>
    <row r="18" spans="1:9" s="223" customFormat="1" ht="16.5" customHeight="1">
      <c r="A18" s="307" t="s">
        <v>400</v>
      </c>
      <c r="B18" s="117"/>
      <c r="C18" s="389" t="s">
        <v>132</v>
      </c>
      <c r="D18" s="381">
        <v>-89427</v>
      </c>
      <c r="E18" s="381">
        <v>-11256.00000000003</v>
      </c>
      <c r="F18" s="381">
        <v>33370.00000000001</v>
      </c>
      <c r="G18" s="381">
        <v>-99393.99999999999</v>
      </c>
      <c r="H18" s="379"/>
      <c r="I18" s="288"/>
    </row>
    <row r="19" spans="1:9" s="223" customFormat="1" ht="16.5" customHeight="1">
      <c r="A19" s="307" t="s">
        <v>401</v>
      </c>
      <c r="B19" s="117"/>
      <c r="C19" s="389" t="s">
        <v>126</v>
      </c>
      <c r="D19" s="381">
        <v>-189527</v>
      </c>
      <c r="E19" s="381">
        <v>-147579</v>
      </c>
      <c r="F19" s="381">
        <v>-140440</v>
      </c>
      <c r="G19" s="381">
        <v>-1924.0000000000005</v>
      </c>
      <c r="H19" s="379"/>
      <c r="I19" s="288"/>
    </row>
    <row r="20" spans="1:9" s="223" customFormat="1" ht="16.5" customHeight="1">
      <c r="A20" s="307" t="s">
        <v>402</v>
      </c>
      <c r="B20" s="117"/>
      <c r="C20" s="390" t="s">
        <v>122</v>
      </c>
      <c r="D20" s="391">
        <v>14664.30495400001</v>
      </c>
      <c r="E20" s="392">
        <v>3448</v>
      </c>
      <c r="F20" s="392">
        <v>1184.1272569999965</v>
      </c>
      <c r="G20" s="393">
        <v>1381.132027000003</v>
      </c>
      <c r="H20" s="379"/>
      <c r="I20" s="288"/>
    </row>
    <row r="21" spans="1:9" s="223" customFormat="1" ht="16.5" customHeight="1">
      <c r="A21" s="307" t="s">
        <v>403</v>
      </c>
      <c r="B21" s="117"/>
      <c r="C21" s="390" t="s">
        <v>123</v>
      </c>
      <c r="D21" s="394">
        <v>-204191.30495400002</v>
      </c>
      <c r="E21" s="395">
        <v>-151027</v>
      </c>
      <c r="F21" s="395">
        <v>-141624.127257</v>
      </c>
      <c r="G21" s="396">
        <v>-3305.1320270000033</v>
      </c>
      <c r="H21" s="379"/>
      <c r="I21" s="288"/>
    </row>
    <row r="22" spans="1:9" s="223" customFormat="1" ht="16.5" customHeight="1">
      <c r="A22" s="307" t="s">
        <v>404</v>
      </c>
      <c r="B22" s="117"/>
      <c r="C22" s="380" t="s">
        <v>47</v>
      </c>
      <c r="D22" s="381">
        <v>-975.0000000000014</v>
      </c>
      <c r="E22" s="381">
        <v>1211195</v>
      </c>
      <c r="F22" s="381">
        <v>-212444</v>
      </c>
      <c r="G22" s="381">
        <v>-124274</v>
      </c>
      <c r="H22" s="379"/>
      <c r="I22" s="288"/>
    </row>
    <row r="23" spans="1:9" s="223" customFormat="1" ht="16.5" customHeight="1">
      <c r="A23" s="307" t="s">
        <v>405</v>
      </c>
      <c r="B23" s="117"/>
      <c r="C23" s="389" t="s">
        <v>141</v>
      </c>
      <c r="D23" s="381">
        <v>5.999999999999978</v>
      </c>
      <c r="E23" s="381">
        <v>693224.31714202</v>
      </c>
      <c r="F23" s="381">
        <v>-192115.56806953</v>
      </c>
      <c r="G23" s="381">
        <v>-260622.98707707</v>
      </c>
      <c r="H23" s="379"/>
      <c r="I23" s="288"/>
    </row>
    <row r="24" spans="1:9" s="223" customFormat="1" ht="16.5" customHeight="1">
      <c r="A24" s="307" t="s">
        <v>406</v>
      </c>
      <c r="B24" s="117"/>
      <c r="C24" s="389" t="s">
        <v>133</v>
      </c>
      <c r="D24" s="381">
        <v>-981.0000000000014</v>
      </c>
      <c r="E24" s="381">
        <v>517970.68285798</v>
      </c>
      <c r="F24" s="381">
        <v>-20328.43193046999</v>
      </c>
      <c r="G24" s="381">
        <v>136348.98707707</v>
      </c>
      <c r="H24" s="379"/>
      <c r="I24" s="288"/>
    </row>
    <row r="25" spans="1:9" s="223" customFormat="1" ht="16.5" customHeight="1">
      <c r="A25" s="307" t="s">
        <v>407</v>
      </c>
      <c r="B25" s="117"/>
      <c r="C25" s="390" t="s">
        <v>127</v>
      </c>
      <c r="D25" s="397">
        <v>30194.2</v>
      </c>
      <c r="E25" s="398">
        <v>554609.29585798</v>
      </c>
      <c r="F25" s="398">
        <v>28034.56806953001</v>
      </c>
      <c r="G25" s="399">
        <v>136348.98707707</v>
      </c>
      <c r="H25" s="379"/>
      <c r="I25" s="288"/>
    </row>
    <row r="26" spans="1:9" s="223" customFormat="1" ht="16.5" customHeight="1">
      <c r="A26" s="307" t="s">
        <v>408</v>
      </c>
      <c r="B26" s="117"/>
      <c r="C26" s="390" t="s">
        <v>128</v>
      </c>
      <c r="D26" s="397">
        <v>-31175.2</v>
      </c>
      <c r="E26" s="398">
        <v>-36638.613</v>
      </c>
      <c r="F26" s="398">
        <v>-48363</v>
      </c>
      <c r="G26" s="399">
        <v>0</v>
      </c>
      <c r="H26" s="379"/>
      <c r="I26" s="288"/>
    </row>
    <row r="27" spans="1:9" s="223" customFormat="1" ht="16.5" customHeight="1">
      <c r="A27" s="307" t="s">
        <v>409</v>
      </c>
      <c r="B27" s="117"/>
      <c r="C27" s="380" t="s">
        <v>87</v>
      </c>
      <c r="D27" s="381">
        <v>15592.000000000005</v>
      </c>
      <c r="E27" s="381">
        <v>-59735.0000000003</v>
      </c>
      <c r="F27" s="381">
        <v>-8490.999999999995</v>
      </c>
      <c r="G27" s="381">
        <v>265464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410</v>
      </c>
      <c r="B29" s="117"/>
      <c r="C29" s="127" t="s">
        <v>232</v>
      </c>
      <c r="D29" s="378">
        <f>IF(AND(D30="M",D31="M",D33="M",D34="M",D36="M",D38="M",D39="M",D40="M"),"M",SUM(D30:D31)+SUM(D33:D34)+D36+SUM(D38:D40))</f>
        <v>478105.6560739994</v>
      </c>
      <c r="E29" s="378">
        <f>IF(AND(E30="M",E31="M",E33="M",E34="M",E36="M",E38="M",E39="M",E40="M"),"M",SUM(E30:E31)+SUM(E33:E34)+E36+SUM(E38:E40))</f>
        <v>898797.1591120001</v>
      </c>
      <c r="F29" s="378">
        <f>IF(AND(F30="M",F31="M",F33="M",F34="M",F36="M",F38="M",F39="M",F40="M"),"M",SUM(F30:F31)+SUM(F33:F34)+F36+SUM(F38:F40))</f>
        <v>-540550.6719719996</v>
      </c>
      <c r="G29" s="378">
        <f>IF(AND(G30="M",G31="M",G33="M",G34="M",G36="M",G38="M",G39="M",G40="M"),"M",SUM(G30:G31)+SUM(G33:G34)+G36+SUM(G38:G40))</f>
        <v>253341.5953499998</v>
      </c>
      <c r="H29" s="379"/>
      <c r="I29" s="288"/>
    </row>
    <row r="30" spans="1:9" s="223" customFormat="1" ht="16.5" customHeight="1">
      <c r="A30" s="307" t="s">
        <v>411</v>
      </c>
      <c r="B30" s="117"/>
      <c r="C30" s="380" t="s">
        <v>90</v>
      </c>
      <c r="D30" s="381">
        <v>25220</v>
      </c>
      <c r="E30" s="381">
        <v>27474.999999999996</v>
      </c>
      <c r="F30" s="381">
        <v>18937</v>
      </c>
      <c r="G30" s="381">
        <v>31278</v>
      </c>
      <c r="H30" s="379"/>
      <c r="I30" s="288"/>
    </row>
    <row r="31" spans="1:9" s="223" customFormat="1" ht="16.5" customHeight="1">
      <c r="A31" s="307" t="s">
        <v>412</v>
      </c>
      <c r="B31" s="117"/>
      <c r="C31" s="380" t="s">
        <v>100</v>
      </c>
      <c r="D31" s="381">
        <v>90937.00000000004</v>
      </c>
      <c r="E31" s="381">
        <v>-408347</v>
      </c>
      <c r="F31" s="381">
        <v>67194.99999999997</v>
      </c>
      <c r="G31" s="381">
        <v>-37579.00000000001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413</v>
      </c>
      <c r="B33" s="117"/>
      <c r="C33" s="380" t="s">
        <v>98</v>
      </c>
      <c r="D33" s="381">
        <v>-24956.447158111587</v>
      </c>
      <c r="E33" s="381">
        <v>2470.000000001164</v>
      </c>
      <c r="F33" s="381">
        <v>18629.000000000815</v>
      </c>
      <c r="G33" s="381">
        <v>-50437.000000003536</v>
      </c>
      <c r="H33" s="379"/>
      <c r="I33" s="288"/>
    </row>
    <row r="34" spans="1:9" s="223" customFormat="1" ht="16.5" customHeight="1">
      <c r="A34" s="307" t="s">
        <v>414</v>
      </c>
      <c r="B34" s="117"/>
      <c r="C34" s="380" t="s">
        <v>97</v>
      </c>
      <c r="D34" s="381">
        <v>4240.857214804892</v>
      </c>
      <c r="E34" s="381">
        <v>26548.393044177992</v>
      </c>
      <c r="F34" s="381">
        <v>-6169.955604487575</v>
      </c>
      <c r="G34" s="381">
        <v>68200.96723361392</v>
      </c>
      <c r="H34" s="379"/>
      <c r="I34" s="288"/>
    </row>
    <row r="35" spans="1:9" s="223" customFormat="1" ht="16.5" customHeight="1">
      <c r="A35" s="307" t="s">
        <v>415</v>
      </c>
      <c r="B35" s="117"/>
      <c r="C35" s="389" t="s">
        <v>121</v>
      </c>
      <c r="D35" s="381">
        <v>20867.656074</v>
      </c>
      <c r="E35" s="381">
        <v>24526.159112</v>
      </c>
      <c r="F35" s="381">
        <v>26623.328028</v>
      </c>
      <c r="G35" s="381">
        <v>53969.59535</v>
      </c>
      <c r="H35" s="379"/>
      <c r="I35" s="288"/>
    </row>
    <row r="36" spans="1:9" s="223" customFormat="1" ht="16.5" customHeight="1">
      <c r="A36" s="307" t="s">
        <v>416</v>
      </c>
      <c r="B36" s="117"/>
      <c r="C36" s="406" t="s">
        <v>99</v>
      </c>
      <c r="D36" s="381">
        <v>2282.842351</v>
      </c>
      <c r="E36" s="381">
        <v>2641.719939</v>
      </c>
      <c r="F36" s="381">
        <v>-316.825401</v>
      </c>
      <c r="G36" s="381">
        <v>18299.852351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417</v>
      </c>
      <c r="B38" s="117"/>
      <c r="C38" s="380" t="s">
        <v>142</v>
      </c>
      <c r="D38" s="381">
        <v>380381.40366630605</v>
      </c>
      <c r="E38" s="381">
        <v>1248009.046128821</v>
      </c>
      <c r="F38" s="381">
        <v>-638824.8909665127</v>
      </c>
      <c r="G38" s="381">
        <v>223578.77576538944</v>
      </c>
      <c r="H38" s="379"/>
      <c r="I38" s="288"/>
    </row>
    <row r="39" spans="1:9" s="223" customFormat="1" ht="16.5" customHeight="1">
      <c r="A39" s="307" t="s">
        <v>418</v>
      </c>
      <c r="B39" s="117"/>
      <c r="C39" s="380" t="s">
        <v>143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419</v>
      </c>
      <c r="B40" s="117"/>
      <c r="C40" s="380" t="s">
        <v>144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420</v>
      </c>
      <c r="B42" s="117"/>
      <c r="C42" s="127" t="s">
        <v>91</v>
      </c>
      <c r="D42" s="381">
        <v>30559.343926000176</v>
      </c>
      <c r="E42" s="381">
        <v>-21631.15911200049</v>
      </c>
      <c r="F42" s="381">
        <v>-12947.328027999989</v>
      </c>
      <c r="G42" s="381">
        <v>28703.388822001172</v>
      </c>
      <c r="H42" s="379"/>
      <c r="I42" s="288"/>
    </row>
    <row r="43" spans="1:9" s="223" customFormat="1" ht="16.5" customHeight="1">
      <c r="A43" s="307" t="s">
        <v>421</v>
      </c>
      <c r="B43" s="117"/>
      <c r="C43" s="380" t="s">
        <v>108</v>
      </c>
      <c r="D43" s="381">
        <v>30559.343926000176</v>
      </c>
      <c r="E43" s="381">
        <v>-21631.15911200049</v>
      </c>
      <c r="F43" s="381">
        <v>-12947.328027999989</v>
      </c>
      <c r="G43" s="381">
        <v>28703.388822001172</v>
      </c>
      <c r="H43" s="379"/>
      <c r="I43" s="288"/>
    </row>
    <row r="44" spans="1:9" s="223" customFormat="1" ht="16.5" customHeight="1">
      <c r="A44" s="307" t="s">
        <v>422</v>
      </c>
      <c r="B44" s="117"/>
      <c r="C44" s="380" t="s">
        <v>89</v>
      </c>
      <c r="D44" s="381">
        <v>0</v>
      </c>
      <c r="E44" s="381">
        <v>0</v>
      </c>
      <c r="F44" s="381">
        <v>0</v>
      </c>
      <c r="G44" s="381">
        <v>0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21.75" customHeight="1" thickBot="1" thickTop="1">
      <c r="A46" s="309" t="s">
        <v>423</v>
      </c>
      <c r="B46" s="117"/>
      <c r="C46" s="115" t="s">
        <v>150</v>
      </c>
      <c r="D46" s="338">
        <v>1072925.9999999995</v>
      </c>
      <c r="E46" s="338">
        <v>975103.9999999993</v>
      </c>
      <c r="F46" s="338">
        <v>-173032.99999999945</v>
      </c>
      <c r="G46" s="339">
        <v>1270534.9999999998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7" t="s">
        <v>424</v>
      </c>
      <c r="B49" s="57"/>
      <c r="C49" s="115" t="s">
        <v>155</v>
      </c>
      <c r="D49" s="335">
        <v>20459610</v>
      </c>
      <c r="E49" s="335">
        <v>21443218</v>
      </c>
      <c r="F49" s="335">
        <v>21242730</v>
      </c>
      <c r="G49" s="336">
        <v>22625034</v>
      </c>
      <c r="H49" s="141"/>
      <c r="I49" s="267"/>
    </row>
    <row r="50" spans="1:9" ht="15.75" thickTop="1">
      <c r="A50" s="307" t="s">
        <v>425</v>
      </c>
      <c r="B50" s="57"/>
      <c r="C50" s="380" t="s">
        <v>151</v>
      </c>
      <c r="D50" s="381">
        <v>20565733</v>
      </c>
      <c r="E50" s="381">
        <v>21540837</v>
      </c>
      <c r="F50" s="381">
        <v>21367804</v>
      </c>
      <c r="G50" s="381">
        <v>22638339</v>
      </c>
      <c r="H50" s="379"/>
      <c r="I50" s="267"/>
    </row>
    <row r="51" spans="1:9" ht="15">
      <c r="A51" s="307" t="s">
        <v>426</v>
      </c>
      <c r="B51" s="57"/>
      <c r="C51" s="447" t="s">
        <v>158</v>
      </c>
      <c r="D51" s="448">
        <v>106123</v>
      </c>
      <c r="E51" s="448">
        <v>97619</v>
      </c>
      <c r="F51" s="448">
        <v>125074</v>
      </c>
      <c r="G51" s="448">
        <v>13305</v>
      </c>
      <c r="H51" s="449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145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149</v>
      </c>
      <c r="D57" s="212"/>
      <c r="E57" s="225"/>
      <c r="F57" s="225"/>
      <c r="G57" s="212" t="s">
        <v>147</v>
      </c>
      <c r="H57" s="225"/>
      <c r="I57" s="267"/>
      <c r="K57" s="212"/>
    </row>
    <row r="58" spans="1:11" ht="15.75">
      <c r="A58" s="114"/>
      <c r="B58" s="57"/>
      <c r="C58" s="47" t="s">
        <v>139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68"/>
      <c r="D59" s="298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270"/>
      <c r="E60" s="301"/>
      <c r="F60" s="301"/>
      <c r="G60" s="301"/>
      <c r="H60" s="301"/>
      <c r="I60" s="212"/>
      <c r="J60" s="212"/>
      <c r="K60" s="212"/>
    </row>
    <row r="61" spans="4:8" ht="15.75">
      <c r="D61" s="270"/>
      <c r="E61" s="302"/>
      <c r="F61" s="302"/>
      <c r="G61" s="302"/>
      <c r="H61" s="302"/>
    </row>
    <row r="62" spans="2:10" ht="30" customHeight="1">
      <c r="B62" s="200" t="s">
        <v>170</v>
      </c>
      <c r="C62" s="193"/>
      <c r="D62" s="483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83"/>
      <c r="F62" s="483"/>
      <c r="G62" s="483"/>
      <c r="H62" s="272"/>
      <c r="I62" s="221"/>
      <c r="J62" s="235"/>
    </row>
    <row r="63" spans="2:10" ht="15">
      <c r="B63" s="183" t="s">
        <v>171</v>
      </c>
      <c r="C63" s="110"/>
      <c r="D63" s="37"/>
      <c r="E63" s="37"/>
      <c r="F63" s="37"/>
      <c r="G63" s="37"/>
      <c r="H63" s="247"/>
      <c r="I63" s="222"/>
      <c r="J63" s="235"/>
    </row>
    <row r="64" spans="2:10" ht="15.75">
      <c r="B64" s="202"/>
      <c r="C64" s="195" t="s">
        <v>562</v>
      </c>
      <c r="D64" s="373">
        <f>IF(D46="M",0,D46)-IF(D10="M",0,D10)-IF(D12="M",0,D12)-IF(D29="M",0,D29)-IF(D42="M",0,D42)</f>
        <v>-5.820766091346741E-11</v>
      </c>
      <c r="E64" s="373">
        <f>IF(E46="M",0,E46)-IF(E10="M",0,E10)-IF(E12="M",0,E12)-IF(E29="M",0,E29)-IF(E42="M",0,E42)</f>
        <v>1.1641532182693481E-10</v>
      </c>
      <c r="F64" s="373">
        <f>IF(F46="M",0,F46)-IF(F10="M",0,F10)-IF(F12="M",0,F12)-IF(F29="M",0,F29)-IF(F42="M",0,F42)</f>
        <v>1.4551915228366852E-10</v>
      </c>
      <c r="G64" s="373">
        <f>IF(G46="M",0,G46)-IF(G10="M",0,G10)-IF(G12="M",0,G12)-IF(G29="M",0,G29)-IF(G42="M",0,G42)</f>
        <v>1.4551915228366852E-10</v>
      </c>
      <c r="H64" s="295"/>
      <c r="I64" s="222"/>
      <c r="J64" s="235"/>
    </row>
    <row r="65" spans="2:10" ht="15.75">
      <c r="B65" s="202"/>
      <c r="C65" s="195" t="s">
        <v>563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6.548361852765083E-11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2:10" ht="15.75">
      <c r="B66" s="202"/>
      <c r="C66" s="132" t="s">
        <v>225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-1.4097167877480388E-11</v>
      </c>
      <c r="H66" s="295"/>
      <c r="I66" s="222"/>
      <c r="J66" s="235"/>
    </row>
    <row r="67" spans="2:10" ht="15.75">
      <c r="B67" s="202"/>
      <c r="C67" s="195" t="s">
        <v>226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2:10" ht="15.75">
      <c r="B68" s="202"/>
      <c r="C68" s="195" t="s">
        <v>227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2:10" ht="15.75">
      <c r="B69" s="202"/>
      <c r="C69" s="195" t="s">
        <v>228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2:10" ht="15.75">
      <c r="B70" s="202"/>
      <c r="C70" s="195" t="s">
        <v>229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2:10" ht="34.5">
      <c r="B71" s="202"/>
      <c r="C71" s="195" t="s">
        <v>544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-1.1641532182693481E-10</v>
      </c>
      <c r="G71" s="373">
        <f>IF(G29="M",0,G29)-IF(G30="M",0,G30)-IF(G31="M",0,G31)-IF(G33="M",0,G33)-IF(G34="M",0,G34)-IF(G36="M",0,G36)-IF(G38="M",0,G38)-IF(G39="M",0,G39)-IF(G40="M",0,G40)</f>
        <v>-2.9103830456733704E-11</v>
      </c>
      <c r="H71" s="295"/>
      <c r="I71" s="222"/>
      <c r="J71" s="235"/>
    </row>
    <row r="72" spans="2:9" ht="15.75">
      <c r="B72" s="202"/>
      <c r="C72" s="195" t="s">
        <v>230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2:9" ht="15.75">
      <c r="B73" s="202"/>
      <c r="C73" s="195" t="s">
        <v>188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2:9" ht="15.75">
      <c r="B74" s="197" t="s">
        <v>178</v>
      </c>
      <c r="C74" s="203"/>
      <c r="D74" s="371"/>
      <c r="E74" s="371"/>
      <c r="F74" s="371"/>
      <c r="G74" s="371"/>
      <c r="H74" s="247"/>
      <c r="I74" s="222"/>
    </row>
    <row r="75" spans="2:9" ht="15.75">
      <c r="B75" s="202"/>
      <c r="C75" s="195" t="s">
        <v>231</v>
      </c>
      <c r="D75" s="371">
        <f>IF('Table 1'!E11="M",0,'Table 1'!E11)+IF(D10="M",0,D10)</f>
        <v>0</v>
      </c>
      <c r="E75" s="371">
        <f>IF('Table 1'!F11="M",0,'Table 1'!F11)+IF(E10="M",0,E10)</f>
        <v>0</v>
      </c>
      <c r="F75" s="371">
        <f>IF('Table 1'!G11="M",0,'Table 1'!G11)+IF(F10="M",0,F10)</f>
        <v>0</v>
      </c>
      <c r="G75" s="371">
        <f>IF('Table 1'!H11="M",0,'Table 1'!H11)+IF(G10="M",0,G10)</f>
        <v>0</v>
      </c>
      <c r="H75" s="247"/>
      <c r="I75" s="222"/>
    </row>
    <row r="76" spans="2:9" ht="15.75">
      <c r="B76" s="204"/>
      <c r="C76" s="199" t="s">
        <v>569</v>
      </c>
      <c r="D76" s="462"/>
      <c r="E76" s="372">
        <f>IF(ISTEXT(E46),0,E46)-(IF(ISTEXT(E50),0,E50)-IF(ISTEXT(D50),0,D50))</f>
        <v>0</v>
      </c>
      <c r="F76" s="372">
        <f>IF(ISTEXT(F46),0,F46)-(IF(ISTEXT(F50),0,F50)-IF(ISTEXT(E50),0,E50))</f>
        <v>5.529727786779404E-10</v>
      </c>
      <c r="G76" s="372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85" zoomScaleNormal="85" zoomScalePageLayoutView="0" colorId="22" workbookViewId="0" topLeftCell="B1">
      <selection activeCell="C2" sqref="C2"/>
    </sheetView>
  </sheetViews>
  <sheetFormatPr defaultColWidth="9.77734375" defaultRowHeight="15"/>
  <cols>
    <col min="1" max="1" width="7.21484375" style="236" hidden="1" customWidth="1"/>
    <col min="2" max="2" width="3.77734375" style="228" customWidth="1"/>
    <col min="3" max="3" width="55.5546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15">
      <c r="A1" s="34"/>
      <c r="B1" s="166"/>
      <c r="C1" s="167"/>
      <c r="L1" s="456" t="str">
        <f>'Cover page'!$N$1</f>
        <v>Apr.2014</v>
      </c>
    </row>
    <row r="2" spans="1:11" ht="18">
      <c r="A2" s="34"/>
      <c r="B2" s="179" t="s">
        <v>45</v>
      </c>
      <c r="C2" s="44" t="s">
        <v>102</v>
      </c>
      <c r="D2" s="237"/>
      <c r="K2" s="212"/>
    </row>
    <row r="3" spans="1:11" ht="18">
      <c r="A3" s="34"/>
      <c r="B3" s="179"/>
      <c r="C3" s="44" t="s">
        <v>85</v>
      </c>
      <c r="D3" s="237"/>
      <c r="K3" s="212"/>
    </row>
    <row r="4" spans="1:11" ht="16.5" thickBot="1">
      <c r="A4" s="34"/>
      <c r="B4" s="179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Hungary</v>
      </c>
      <c r="D6" s="25"/>
      <c r="E6" s="482" t="s">
        <v>2</v>
      </c>
      <c r="F6" s="482"/>
      <c r="G6" s="27"/>
      <c r="H6" s="257"/>
      <c r="I6" s="267"/>
    </row>
    <row r="7" spans="1:9" ht="15.75">
      <c r="A7" s="114"/>
      <c r="B7" s="57"/>
      <c r="C7" s="227" t="s">
        <v>103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61" t="str">
        <f>'Cover page'!E14</f>
        <v>Date: 31/03/2014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427</v>
      </c>
      <c r="B10" s="57"/>
      <c r="C10" s="115" t="s">
        <v>110</v>
      </c>
      <c r="D10" s="335" t="s">
        <v>586</v>
      </c>
      <c r="E10" s="335" t="s">
        <v>586</v>
      </c>
      <c r="F10" s="335" t="s">
        <v>586</v>
      </c>
      <c r="G10" s="336" t="s">
        <v>586</v>
      </c>
      <c r="H10" s="141"/>
      <c r="I10" s="267"/>
    </row>
    <row r="11" spans="1:9" ht="6" customHeight="1" thickTop="1">
      <c r="A11" s="307"/>
      <c r="B11" s="57"/>
      <c r="C11" s="455"/>
      <c r="D11" s="451"/>
      <c r="E11" s="451"/>
      <c r="F11" s="451"/>
      <c r="G11" s="452"/>
      <c r="H11" s="144"/>
      <c r="I11" s="267"/>
    </row>
    <row r="12" spans="1:9" s="223" customFormat="1" ht="16.5" customHeight="1">
      <c r="A12" s="307" t="s">
        <v>428</v>
      </c>
      <c r="B12" s="116"/>
      <c r="C12" s="454" t="s">
        <v>140</v>
      </c>
      <c r="D12" s="453" t="str">
        <f>IF(AND(D13="M",D14="M",D15="M",D22="M",D27="M"),"M",D13+D14+D15+D22+D27)</f>
        <v>M</v>
      </c>
      <c r="E12" s="453" t="str">
        <f>IF(AND(E13="M",E14="M",E15="M",E22="M",E27="M"),"M",E13+E14+E15+E22+E27)</f>
        <v>M</v>
      </c>
      <c r="F12" s="453" t="str">
        <f>IF(AND(F13="M",F14="M",F15="M",F22="M",F27="M"),"M",F13+F14+F15+F22+F27)</f>
        <v>M</v>
      </c>
      <c r="G12" s="453" t="str">
        <f>IF(AND(G13="M",G14="M",G15="M",G22="M",G27="M"),"M",G13+G14+G15+G22+G27)</f>
        <v>M</v>
      </c>
      <c r="H12" s="379"/>
      <c r="I12" s="288"/>
    </row>
    <row r="13" spans="1:9" s="223" customFormat="1" ht="16.5" customHeight="1">
      <c r="A13" s="307" t="s">
        <v>429</v>
      </c>
      <c r="B13" s="117"/>
      <c r="C13" s="380" t="s">
        <v>86</v>
      </c>
      <c r="D13" s="381" t="s">
        <v>586</v>
      </c>
      <c r="E13" s="381" t="s">
        <v>586</v>
      </c>
      <c r="F13" s="381" t="s">
        <v>586</v>
      </c>
      <c r="G13" s="381" t="s">
        <v>586</v>
      </c>
      <c r="H13" s="379"/>
      <c r="I13" s="288"/>
    </row>
    <row r="14" spans="1:9" s="223" customFormat="1" ht="16.5" customHeight="1">
      <c r="A14" s="307" t="s">
        <v>430</v>
      </c>
      <c r="B14" s="117"/>
      <c r="C14" s="380" t="s">
        <v>96</v>
      </c>
      <c r="D14" s="381" t="s">
        <v>586</v>
      </c>
      <c r="E14" s="381" t="s">
        <v>586</v>
      </c>
      <c r="F14" s="381" t="s">
        <v>586</v>
      </c>
      <c r="G14" s="381" t="s">
        <v>586</v>
      </c>
      <c r="H14" s="379"/>
      <c r="I14" s="288"/>
    </row>
    <row r="15" spans="1:9" s="223" customFormat="1" ht="16.5" customHeight="1">
      <c r="A15" s="307" t="s">
        <v>431</v>
      </c>
      <c r="B15" s="117"/>
      <c r="C15" s="380" t="s">
        <v>46</v>
      </c>
      <c r="D15" s="381" t="s">
        <v>586</v>
      </c>
      <c r="E15" s="381" t="s">
        <v>586</v>
      </c>
      <c r="F15" s="381" t="s">
        <v>586</v>
      </c>
      <c r="G15" s="381" t="s">
        <v>586</v>
      </c>
      <c r="H15" s="379"/>
      <c r="I15" s="288"/>
    </row>
    <row r="16" spans="1:9" s="223" customFormat="1" ht="16.5" customHeight="1">
      <c r="A16" s="307" t="s">
        <v>432</v>
      </c>
      <c r="B16" s="117"/>
      <c r="C16" s="382" t="s">
        <v>78</v>
      </c>
      <c r="D16" s="383" t="s">
        <v>586</v>
      </c>
      <c r="E16" s="384" t="s">
        <v>586</v>
      </c>
      <c r="F16" s="384" t="s">
        <v>586</v>
      </c>
      <c r="G16" s="385" t="s">
        <v>586</v>
      </c>
      <c r="H16" s="379"/>
      <c r="I16" s="288"/>
    </row>
    <row r="17" spans="1:9" s="223" customFormat="1" ht="16.5" customHeight="1">
      <c r="A17" s="307" t="s">
        <v>433</v>
      </c>
      <c r="B17" s="117"/>
      <c r="C17" s="382" t="s">
        <v>79</v>
      </c>
      <c r="D17" s="386" t="s">
        <v>586</v>
      </c>
      <c r="E17" s="387" t="s">
        <v>586</v>
      </c>
      <c r="F17" s="387" t="s">
        <v>586</v>
      </c>
      <c r="G17" s="388" t="s">
        <v>586</v>
      </c>
      <c r="H17" s="379"/>
      <c r="I17" s="288"/>
    </row>
    <row r="18" spans="1:9" s="223" customFormat="1" ht="16.5" customHeight="1">
      <c r="A18" s="307" t="s">
        <v>434</v>
      </c>
      <c r="B18" s="117"/>
      <c r="C18" s="389" t="s">
        <v>132</v>
      </c>
      <c r="D18" s="381" t="s">
        <v>586</v>
      </c>
      <c r="E18" s="381" t="s">
        <v>586</v>
      </c>
      <c r="F18" s="381" t="s">
        <v>586</v>
      </c>
      <c r="G18" s="381" t="s">
        <v>586</v>
      </c>
      <c r="H18" s="379"/>
      <c r="I18" s="288"/>
    </row>
    <row r="19" spans="1:9" s="223" customFormat="1" ht="16.5" customHeight="1">
      <c r="A19" s="307" t="s">
        <v>435</v>
      </c>
      <c r="B19" s="117"/>
      <c r="C19" s="389" t="s">
        <v>126</v>
      </c>
      <c r="D19" s="381" t="s">
        <v>586</v>
      </c>
      <c r="E19" s="381" t="s">
        <v>586</v>
      </c>
      <c r="F19" s="381" t="s">
        <v>586</v>
      </c>
      <c r="G19" s="381" t="s">
        <v>586</v>
      </c>
      <c r="H19" s="379"/>
      <c r="I19" s="288"/>
    </row>
    <row r="20" spans="1:9" s="223" customFormat="1" ht="16.5" customHeight="1">
      <c r="A20" s="307" t="s">
        <v>436</v>
      </c>
      <c r="B20" s="117"/>
      <c r="C20" s="390" t="s">
        <v>122</v>
      </c>
      <c r="D20" s="391" t="s">
        <v>586</v>
      </c>
      <c r="E20" s="392" t="s">
        <v>586</v>
      </c>
      <c r="F20" s="392" t="s">
        <v>586</v>
      </c>
      <c r="G20" s="393" t="s">
        <v>586</v>
      </c>
      <c r="H20" s="379"/>
      <c r="I20" s="288"/>
    </row>
    <row r="21" spans="1:9" s="223" customFormat="1" ht="16.5" customHeight="1">
      <c r="A21" s="307" t="s">
        <v>437</v>
      </c>
      <c r="B21" s="117"/>
      <c r="C21" s="390" t="s">
        <v>123</v>
      </c>
      <c r="D21" s="394" t="s">
        <v>586</v>
      </c>
      <c r="E21" s="395" t="s">
        <v>586</v>
      </c>
      <c r="F21" s="395" t="s">
        <v>586</v>
      </c>
      <c r="G21" s="396" t="s">
        <v>586</v>
      </c>
      <c r="H21" s="379"/>
      <c r="I21" s="288"/>
    </row>
    <row r="22" spans="1:9" s="223" customFormat="1" ht="16.5" customHeight="1">
      <c r="A22" s="307" t="s">
        <v>438</v>
      </c>
      <c r="B22" s="117"/>
      <c r="C22" s="380" t="s">
        <v>47</v>
      </c>
      <c r="D22" s="381" t="s">
        <v>586</v>
      </c>
      <c r="E22" s="381" t="s">
        <v>586</v>
      </c>
      <c r="F22" s="381" t="s">
        <v>586</v>
      </c>
      <c r="G22" s="381" t="s">
        <v>586</v>
      </c>
      <c r="H22" s="379"/>
      <c r="I22" s="288"/>
    </row>
    <row r="23" spans="1:9" s="223" customFormat="1" ht="16.5" customHeight="1">
      <c r="A23" s="307" t="s">
        <v>439</v>
      </c>
      <c r="B23" s="117"/>
      <c r="C23" s="389" t="s">
        <v>141</v>
      </c>
      <c r="D23" s="381" t="s">
        <v>586</v>
      </c>
      <c r="E23" s="381" t="s">
        <v>586</v>
      </c>
      <c r="F23" s="381" t="s">
        <v>586</v>
      </c>
      <c r="G23" s="381" t="s">
        <v>586</v>
      </c>
      <c r="H23" s="379"/>
      <c r="I23" s="288"/>
    </row>
    <row r="24" spans="1:9" s="223" customFormat="1" ht="16.5" customHeight="1">
      <c r="A24" s="307" t="s">
        <v>440</v>
      </c>
      <c r="B24" s="117"/>
      <c r="C24" s="389" t="s">
        <v>133</v>
      </c>
      <c r="D24" s="381" t="s">
        <v>586</v>
      </c>
      <c r="E24" s="381" t="s">
        <v>586</v>
      </c>
      <c r="F24" s="381" t="s">
        <v>586</v>
      </c>
      <c r="G24" s="381" t="s">
        <v>586</v>
      </c>
      <c r="H24" s="379"/>
      <c r="I24" s="288"/>
    </row>
    <row r="25" spans="1:9" s="223" customFormat="1" ht="16.5" customHeight="1">
      <c r="A25" s="307" t="s">
        <v>441</v>
      </c>
      <c r="B25" s="117"/>
      <c r="C25" s="390" t="s">
        <v>127</v>
      </c>
      <c r="D25" s="397" t="s">
        <v>586</v>
      </c>
      <c r="E25" s="398" t="s">
        <v>586</v>
      </c>
      <c r="F25" s="398" t="s">
        <v>586</v>
      </c>
      <c r="G25" s="399" t="s">
        <v>586</v>
      </c>
      <c r="H25" s="379"/>
      <c r="I25" s="288"/>
    </row>
    <row r="26" spans="1:9" s="223" customFormat="1" ht="16.5" customHeight="1">
      <c r="A26" s="307" t="s">
        <v>442</v>
      </c>
      <c r="B26" s="117"/>
      <c r="C26" s="390" t="s">
        <v>128</v>
      </c>
      <c r="D26" s="397" t="s">
        <v>586</v>
      </c>
      <c r="E26" s="398" t="s">
        <v>586</v>
      </c>
      <c r="F26" s="398" t="s">
        <v>586</v>
      </c>
      <c r="G26" s="399" t="s">
        <v>586</v>
      </c>
      <c r="H26" s="379"/>
      <c r="I26" s="288"/>
    </row>
    <row r="27" spans="1:9" s="223" customFormat="1" ht="16.5" customHeight="1">
      <c r="A27" s="307" t="s">
        <v>443</v>
      </c>
      <c r="B27" s="117"/>
      <c r="C27" s="380" t="s">
        <v>87</v>
      </c>
      <c r="D27" s="381" t="s">
        <v>586</v>
      </c>
      <c r="E27" s="381" t="s">
        <v>586</v>
      </c>
      <c r="F27" s="381" t="s">
        <v>586</v>
      </c>
      <c r="G27" s="381" t="s">
        <v>586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444</v>
      </c>
      <c r="B29" s="117"/>
      <c r="C29" s="127" t="s">
        <v>232</v>
      </c>
      <c r="D29" s="378" t="str">
        <f>IF(AND(D30="M",D31="M",D33="M",D34="M",D36="M",D38="M",D39="M",D40="M"),"M",SUM(D30:D31)+SUM(D33:D34)+D36+SUM(D38:D40))</f>
        <v>M</v>
      </c>
      <c r="E29" s="378" t="str">
        <f>IF(AND(E30="M",E31="M",E33="M",E34="M",E36="M",E38="M",E39="M",E40="M"),"M",SUM(E30:E31)+SUM(E33:E34)+E36+SUM(E38:E40))</f>
        <v>M</v>
      </c>
      <c r="F29" s="378" t="str">
        <f>IF(AND(F30="M",F31="M",F33="M",F34="M",F36="M",F38="M",F39="M",F40="M"),"M",SUM(F30:F31)+SUM(F33:F34)+F36+SUM(F38:F40))</f>
        <v>M</v>
      </c>
      <c r="G29" s="378" t="str">
        <f>IF(AND(G30="M",G31="M",G33="M",G34="M",G36="M",G38="M",G39="M",G40="M"),"M",SUM(G30:G31)+SUM(G33:G34)+G36+SUM(G38:G40))</f>
        <v>M</v>
      </c>
      <c r="H29" s="379"/>
      <c r="I29" s="288"/>
    </row>
    <row r="30" spans="1:9" s="223" customFormat="1" ht="16.5" customHeight="1">
      <c r="A30" s="307" t="s">
        <v>445</v>
      </c>
      <c r="B30" s="117"/>
      <c r="C30" s="380" t="s">
        <v>90</v>
      </c>
      <c r="D30" s="381" t="s">
        <v>586</v>
      </c>
      <c r="E30" s="381" t="s">
        <v>586</v>
      </c>
      <c r="F30" s="381" t="s">
        <v>586</v>
      </c>
      <c r="G30" s="381" t="s">
        <v>586</v>
      </c>
      <c r="H30" s="379"/>
      <c r="I30" s="288"/>
    </row>
    <row r="31" spans="1:9" s="223" customFormat="1" ht="16.5" customHeight="1">
      <c r="A31" s="307" t="s">
        <v>446</v>
      </c>
      <c r="B31" s="117"/>
      <c r="C31" s="380" t="s">
        <v>100</v>
      </c>
      <c r="D31" s="381" t="s">
        <v>586</v>
      </c>
      <c r="E31" s="381" t="s">
        <v>586</v>
      </c>
      <c r="F31" s="381" t="s">
        <v>586</v>
      </c>
      <c r="G31" s="381" t="s">
        <v>586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447</v>
      </c>
      <c r="B33" s="117"/>
      <c r="C33" s="380" t="s">
        <v>98</v>
      </c>
      <c r="D33" s="381" t="s">
        <v>586</v>
      </c>
      <c r="E33" s="381" t="s">
        <v>586</v>
      </c>
      <c r="F33" s="381" t="s">
        <v>586</v>
      </c>
      <c r="G33" s="381" t="s">
        <v>586</v>
      </c>
      <c r="H33" s="379"/>
      <c r="I33" s="288"/>
    </row>
    <row r="34" spans="1:9" s="223" customFormat="1" ht="16.5" customHeight="1">
      <c r="A34" s="307" t="s">
        <v>448</v>
      </c>
      <c r="B34" s="117"/>
      <c r="C34" s="380" t="s">
        <v>97</v>
      </c>
      <c r="D34" s="381" t="s">
        <v>586</v>
      </c>
      <c r="E34" s="381" t="s">
        <v>586</v>
      </c>
      <c r="F34" s="381" t="s">
        <v>586</v>
      </c>
      <c r="G34" s="381" t="s">
        <v>586</v>
      </c>
      <c r="H34" s="379"/>
      <c r="I34" s="288"/>
    </row>
    <row r="35" spans="1:9" s="223" customFormat="1" ht="16.5" customHeight="1">
      <c r="A35" s="307" t="s">
        <v>449</v>
      </c>
      <c r="B35" s="117"/>
      <c r="C35" s="389" t="s">
        <v>121</v>
      </c>
      <c r="D35" s="381" t="s">
        <v>586</v>
      </c>
      <c r="E35" s="381" t="s">
        <v>586</v>
      </c>
      <c r="F35" s="381" t="s">
        <v>586</v>
      </c>
      <c r="G35" s="381" t="s">
        <v>586</v>
      </c>
      <c r="H35" s="379"/>
      <c r="I35" s="288"/>
    </row>
    <row r="36" spans="1:9" s="223" customFormat="1" ht="16.5" customHeight="1">
      <c r="A36" s="307" t="s">
        <v>450</v>
      </c>
      <c r="B36" s="117"/>
      <c r="C36" s="406" t="s">
        <v>99</v>
      </c>
      <c r="D36" s="381" t="s">
        <v>586</v>
      </c>
      <c r="E36" s="381" t="s">
        <v>586</v>
      </c>
      <c r="F36" s="381" t="s">
        <v>586</v>
      </c>
      <c r="G36" s="381" t="s">
        <v>586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451</v>
      </c>
      <c r="B38" s="117"/>
      <c r="C38" s="380" t="s">
        <v>142</v>
      </c>
      <c r="D38" s="381" t="s">
        <v>586</v>
      </c>
      <c r="E38" s="381" t="s">
        <v>586</v>
      </c>
      <c r="F38" s="381" t="s">
        <v>586</v>
      </c>
      <c r="G38" s="381" t="s">
        <v>586</v>
      </c>
      <c r="H38" s="379"/>
      <c r="I38" s="288"/>
    </row>
    <row r="39" spans="1:9" s="223" customFormat="1" ht="16.5" customHeight="1">
      <c r="A39" s="307" t="s">
        <v>452</v>
      </c>
      <c r="B39" s="117"/>
      <c r="C39" s="380" t="s">
        <v>143</v>
      </c>
      <c r="D39" s="381" t="s">
        <v>586</v>
      </c>
      <c r="E39" s="381" t="s">
        <v>586</v>
      </c>
      <c r="F39" s="381" t="s">
        <v>586</v>
      </c>
      <c r="G39" s="381" t="s">
        <v>586</v>
      </c>
      <c r="H39" s="379"/>
      <c r="I39" s="288"/>
    </row>
    <row r="40" spans="1:9" s="223" customFormat="1" ht="16.5" customHeight="1">
      <c r="A40" s="307" t="s">
        <v>453</v>
      </c>
      <c r="B40" s="117"/>
      <c r="C40" s="380" t="s">
        <v>144</v>
      </c>
      <c r="D40" s="381" t="s">
        <v>586</v>
      </c>
      <c r="E40" s="381" t="s">
        <v>586</v>
      </c>
      <c r="F40" s="381" t="s">
        <v>586</v>
      </c>
      <c r="G40" s="381" t="s">
        <v>586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454</v>
      </c>
      <c r="B42" s="117"/>
      <c r="C42" s="127" t="s">
        <v>91</v>
      </c>
      <c r="D42" s="381" t="s">
        <v>586</v>
      </c>
      <c r="E42" s="381" t="s">
        <v>586</v>
      </c>
      <c r="F42" s="381" t="s">
        <v>586</v>
      </c>
      <c r="G42" s="381" t="s">
        <v>586</v>
      </c>
      <c r="H42" s="379"/>
      <c r="I42" s="288"/>
    </row>
    <row r="43" spans="1:9" s="223" customFormat="1" ht="16.5" customHeight="1">
      <c r="A43" s="307" t="s">
        <v>455</v>
      </c>
      <c r="B43" s="117"/>
      <c r="C43" s="380" t="s">
        <v>108</v>
      </c>
      <c r="D43" s="381" t="s">
        <v>586</v>
      </c>
      <c r="E43" s="381" t="s">
        <v>586</v>
      </c>
      <c r="F43" s="381" t="s">
        <v>586</v>
      </c>
      <c r="G43" s="381" t="s">
        <v>586</v>
      </c>
      <c r="H43" s="379"/>
      <c r="I43" s="288"/>
    </row>
    <row r="44" spans="1:9" s="223" customFormat="1" ht="16.5" customHeight="1">
      <c r="A44" s="307" t="s">
        <v>456</v>
      </c>
      <c r="B44" s="117"/>
      <c r="C44" s="380" t="s">
        <v>89</v>
      </c>
      <c r="D44" s="381" t="s">
        <v>586</v>
      </c>
      <c r="E44" s="381" t="s">
        <v>586</v>
      </c>
      <c r="F44" s="381" t="s">
        <v>586</v>
      </c>
      <c r="G44" s="381" t="s">
        <v>586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19.5" customHeight="1" thickBot="1" thickTop="1">
      <c r="A46" s="309" t="s">
        <v>457</v>
      </c>
      <c r="B46" s="117"/>
      <c r="C46" s="115" t="s">
        <v>153</v>
      </c>
      <c r="D46" s="338" t="s">
        <v>586</v>
      </c>
      <c r="E46" s="338" t="s">
        <v>586</v>
      </c>
      <c r="F46" s="338" t="s">
        <v>586</v>
      </c>
      <c r="G46" s="339" t="s">
        <v>586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9" t="s">
        <v>458</v>
      </c>
      <c r="B49" s="57"/>
      <c r="C49" s="115" t="s">
        <v>154</v>
      </c>
      <c r="D49" s="335" t="s">
        <v>586</v>
      </c>
      <c r="E49" s="335" t="s">
        <v>586</v>
      </c>
      <c r="F49" s="335" t="s">
        <v>586</v>
      </c>
      <c r="G49" s="336" t="s">
        <v>586</v>
      </c>
      <c r="H49" s="141"/>
      <c r="I49" s="267"/>
    </row>
    <row r="50" spans="1:9" ht="15.75" thickTop="1">
      <c r="A50" s="307" t="s">
        <v>459</v>
      </c>
      <c r="B50" s="57"/>
      <c r="C50" s="380" t="s">
        <v>156</v>
      </c>
      <c r="D50" s="381" t="s">
        <v>586</v>
      </c>
      <c r="E50" s="381" t="s">
        <v>586</v>
      </c>
      <c r="F50" s="381" t="s">
        <v>586</v>
      </c>
      <c r="G50" s="381" t="s">
        <v>586</v>
      </c>
      <c r="H50" s="379"/>
      <c r="I50" s="267"/>
    </row>
    <row r="51" spans="1:9" ht="15">
      <c r="A51" s="307" t="s">
        <v>460</v>
      </c>
      <c r="B51" s="57"/>
      <c r="C51" s="447" t="s">
        <v>157</v>
      </c>
      <c r="D51" s="448" t="s">
        <v>586</v>
      </c>
      <c r="E51" s="448" t="s">
        <v>586</v>
      </c>
      <c r="F51" s="448" t="s">
        <v>586</v>
      </c>
      <c r="G51" s="448" t="s">
        <v>586</v>
      </c>
      <c r="H51" s="449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145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152</v>
      </c>
      <c r="D57" s="212"/>
      <c r="E57" s="225"/>
      <c r="F57" s="225"/>
      <c r="G57" s="212" t="s">
        <v>147</v>
      </c>
      <c r="H57" s="225"/>
      <c r="I57" s="267"/>
      <c r="K57" s="212"/>
    </row>
    <row r="58" spans="1:11" ht="15.75">
      <c r="A58" s="114"/>
      <c r="B58" s="57"/>
      <c r="C58" s="47" t="s">
        <v>139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68"/>
      <c r="D59" s="298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2"/>
      <c r="E61" s="302"/>
      <c r="F61" s="302"/>
      <c r="G61" s="302"/>
      <c r="H61" s="302"/>
    </row>
    <row r="62" spans="2:10" ht="30" customHeight="1">
      <c r="B62" s="200" t="s">
        <v>170</v>
      </c>
      <c r="C62" s="193"/>
      <c r="D62" s="483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83"/>
      <c r="F62" s="483"/>
      <c r="G62" s="483"/>
      <c r="H62" s="272"/>
      <c r="I62" s="221"/>
      <c r="J62" s="235"/>
    </row>
    <row r="63" spans="2:10" ht="15">
      <c r="B63" s="183" t="s">
        <v>171</v>
      </c>
      <c r="C63" s="110"/>
      <c r="D63" s="37"/>
      <c r="E63" s="37"/>
      <c r="F63" s="37"/>
      <c r="G63" s="37"/>
      <c r="H63" s="247"/>
      <c r="I63" s="222"/>
      <c r="J63" s="235"/>
    </row>
    <row r="64" spans="2:10" ht="15.75">
      <c r="B64" s="202"/>
      <c r="C64" s="195" t="s">
        <v>561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2:10" ht="15.75">
      <c r="B65" s="202"/>
      <c r="C65" s="195" t="s">
        <v>564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2:10" ht="15.75">
      <c r="B66" s="202"/>
      <c r="C66" s="132" t="s">
        <v>218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2:10" ht="15.75">
      <c r="B67" s="202"/>
      <c r="C67" s="195" t="s">
        <v>219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2:10" ht="15.75">
      <c r="B68" s="202"/>
      <c r="C68" s="195" t="s">
        <v>220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2:10" ht="15.75">
      <c r="B69" s="202"/>
      <c r="C69" s="195" t="s">
        <v>221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2:10" ht="15.75">
      <c r="B70" s="202"/>
      <c r="C70" s="195" t="s">
        <v>222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2:10" ht="34.5">
      <c r="B71" s="202"/>
      <c r="C71" s="195" t="s">
        <v>545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2:9" ht="15.75">
      <c r="B72" s="202"/>
      <c r="C72" s="195" t="s">
        <v>223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2:9" ht="15.75">
      <c r="B73" s="202"/>
      <c r="C73" s="195" t="s">
        <v>189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2:9" ht="15.75">
      <c r="B74" s="197" t="s">
        <v>178</v>
      </c>
      <c r="C74" s="203"/>
      <c r="D74" s="371"/>
      <c r="E74" s="371"/>
      <c r="F74" s="371"/>
      <c r="G74" s="371"/>
      <c r="H74" s="247"/>
      <c r="I74" s="222"/>
    </row>
    <row r="75" spans="2:9" ht="15.75">
      <c r="B75" s="202"/>
      <c r="C75" s="195" t="s">
        <v>224</v>
      </c>
      <c r="D75" s="371">
        <f>IF('Table 1'!E12="M",0,'Table 1'!E12)+IF(D10="M",0,D10)</f>
        <v>0</v>
      </c>
      <c r="E75" s="371">
        <f>IF('Table 1'!F12="M",0,'Table 1'!F12)+IF(E10="M",0,E10)</f>
        <v>0</v>
      </c>
      <c r="F75" s="371">
        <f>IF('Table 1'!G12="M",0,'Table 1'!G12)+IF(F10="M",0,F10)</f>
        <v>0</v>
      </c>
      <c r="G75" s="371">
        <f>IF('Table 1'!H12="M",0,'Table 1'!H12)+IF(G10="M",0,G10)</f>
        <v>0</v>
      </c>
      <c r="H75" s="247"/>
      <c r="I75" s="222"/>
    </row>
    <row r="76" spans="2:9" ht="15.75">
      <c r="B76" s="204"/>
      <c r="C76" s="199" t="s">
        <v>570</v>
      </c>
      <c r="D76" s="462"/>
      <c r="E76" s="372">
        <f>IF(ISTEXT(E46),0,E46)-(IF(ISTEXT(E50),0,E50)-IF(ISTEXT(D50),0,D50))</f>
        <v>0</v>
      </c>
      <c r="F76" s="372">
        <f>IF(ISTEXT(F46),0,F46)-(IF(ISTEXT(F50),0,F50)-IF(ISTEXT(E50),0,E50))</f>
        <v>0</v>
      </c>
      <c r="G76" s="372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Németh Adrienn</cp:lastModifiedBy>
  <cp:lastPrinted>2014-01-21T16:52:23Z</cp:lastPrinted>
  <dcterms:created xsi:type="dcterms:W3CDTF">1997-11-05T15:09:39Z</dcterms:created>
  <dcterms:modified xsi:type="dcterms:W3CDTF">2014-03-31T11:04:18Z</dcterms:modified>
  <cp:category/>
  <cp:version/>
  <cp:contentType/>
  <cp:contentStatus/>
</cp:coreProperties>
</file>