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1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2A'!$C$1:$J$64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<sst xmlns="http://schemas.openxmlformats.org/spreadsheetml/2006/main" count="1029" uniqueCount="534">
  <si>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</si>
  <si>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</si>
  <si>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</si>
  <si>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</si>
  <si>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</si>
  <si>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</si>
  <si>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</si>
  <si>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</si>
  <si>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</si>
  <si>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</si>
  <si>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</si>
  <si>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</si>
  <si>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</si>
  <si>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</si>
  <si>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</si>
  <si>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</si>
  <si>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</si>
  <si>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</si>
  <si>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</si>
  <si>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</si>
  <si>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</si>
  <si>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</si>
  <si>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</si>
  <si>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</si>
  <si>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</si>
  <si>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</si>
  <si>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</si>
  <si>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</si>
  <si>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</si>
  <si>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</si>
  <si>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</si>
  <si>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</si>
  <si>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</si>
  <si>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</si>
  <si>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</si>
  <si>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</si>
  <si>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</si>
  <si>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</si>
  <si>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</si>
  <si>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</si>
  <si>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</si>
  <si>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</si>
  <si>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</si>
  <si>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</si>
  <si>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</si>
  <si>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</si>
  <si>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</si>
  <si>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</si>
  <si>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</si>
  <si>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</si>
  <si>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</si>
  <si>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</si>
  <si>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</si>
  <si>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</si>
  <si>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</si>
  <si>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</si>
  <si>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</si>
  <si>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</si>
  <si>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</si>
  <si>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</si>
  <si>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</si>
  <si>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</si>
  <si>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</si>
  <si>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</si>
  <si>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</si>
  <si>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</si>
  <si>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</si>
  <si>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</si>
  <si>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</si>
  <si>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</si>
  <si>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</si>
  <si>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</si>
  <si>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</si>
  <si>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</si>
  <si>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</si>
  <si>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</si>
  <si>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</si>
  <si>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</si>
  <si>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</si>
  <si>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</si>
  <si>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</si>
  <si>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</si>
  <si>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</si>
  <si>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</si>
  <si>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</si>
  <si>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</si>
  <si>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</si>
  <si>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</si>
  <si>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</si>
  <si>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</si>
  <si>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</si>
  <si>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</si>
  <si>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</si>
  <si>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</si>
  <si>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</si>
  <si>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</si>
  <si>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</si>
  <si>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</si>
  <si>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</si>
  <si>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</si>
  <si>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</si>
  <si>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</si>
  <si>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</si>
  <si>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</si>
  <si>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</si>
  <si>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</si>
  <si>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</si>
  <si>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</si>
  <si>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</si>
  <si>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</si>
  <si>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</si>
  <si>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</si>
  <si>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</si>
  <si>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</si>
  <si>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</si>
  <si>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</si>
  <si>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</si>
  <si>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</si>
  <si>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</si>
  <si>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</si>
  <si>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</si>
  <si>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</si>
  <si>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</si>
  <si>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</si>
  <si>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</si>
  <si>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</si>
  <si>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</si>
  <si>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</si>
  <si>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</si>
  <si>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</si>
  <si>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</si>
  <si>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</si>
  <si>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</si>
  <si>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</si>
  <si>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</si>
  <si>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</si>
  <si>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</si>
  <si>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</si>
  <si>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</si>
  <si>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</si>
  <si>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</si>
  <si>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</si>
  <si>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</si>
  <si>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</si>
  <si>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</si>
  <si>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</si>
  <si>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</si>
  <si>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</si>
  <si>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</si>
  <si>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</si>
  <si>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</si>
  <si>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</si>
  <si>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</si>
  <si>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</si>
  <si>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</si>
  <si>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</si>
  <si>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</si>
  <si>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</si>
  <si>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</si>
  <si>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</si>
  <si>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</si>
  <si>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</si>
  <si>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</si>
  <si>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</si>
  <si>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</si>
  <si>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</si>
  <si>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</si>
  <si>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</si>
  <si>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</si>
  <si>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</si>
  <si>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</si>
  <si>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</si>
  <si>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</si>
  <si>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</si>
  <si>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</si>
  <si>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</si>
  <si>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</si>
  <si>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</si>
  <si>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</si>
  <si>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</si>
  <si>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</si>
  <si>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</si>
  <si>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</si>
  <si>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</si>
  <si>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</si>
  <si>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</si>
  <si>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</si>
  <si>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</si>
  <si>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</si>
  <si>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</si>
  <si>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</si>
  <si>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</si>
  <si>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</si>
  <si>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</si>
  <si>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</si>
  <si>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</si>
  <si>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</si>
  <si>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</si>
  <si>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</si>
  <si>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</si>
  <si>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</si>
  <si>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</si>
  <si>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</si>
  <si>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</si>
  <si>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</si>
  <si>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</si>
  <si>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</si>
  <si>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</si>
  <si>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</si>
  <si>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</si>
  <si>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</si>
  <si>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</si>
  <si>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</si>
  <si>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</si>
  <si>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</si>
  <si>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</si>
  <si>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</si>
  <si>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</si>
  <si>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</si>
  <si>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</si>
  <si>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</si>
  <si>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</si>
  <si>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</si>
  <si>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</si>
  <si>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</si>
  <si>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</si>
  <si>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</si>
  <si>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</si>
  <si>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</si>
  <si>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</si>
  <si>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</si>
  <si>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</si>
  <si>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</si>
  <si>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</si>
  <si>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</si>
  <si>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</si>
  <si>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</si>
  <si>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</si>
  <si>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</si>
  <si>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</si>
  <si>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</si>
  <si>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</si>
  <si>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</si>
  <si>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</si>
  <si>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</si>
  <si>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</si>
  <si>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</si>
  <si>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</si>
  <si>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</si>
  <si>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</si>
  <si>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</si>
  <si>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</si>
  <si>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</si>
  <si>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</si>
  <si>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</si>
  <si>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</si>
  <si>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</si>
  <si>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</si>
  <si>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</si>
  <si>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</si>
  <si>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</si>
  <si>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</si>
  <si>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</si>
  <si>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</si>
  <si>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</si>
  <si>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</si>
  <si>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</si>
  <si>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</si>
  <si>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</si>
  <si>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</si>
  <si>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</si>
  <si>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</si>
  <si>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</si>
  <si>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</si>
  <si>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</si>
  <si>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</si>
  <si>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</si>
  <si>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</si>
  <si>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</si>
  <si>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</si>
  <si>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</si>
  <si>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</si>
  <si>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</si>
  <si>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</si>
  <si>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</si>
  <si>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</si>
  <si>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</si>
  <si>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</si>
  <si>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</si>
  <si>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</si>
  <si>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</si>
  <si>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</si>
  <si>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</si>
  <si>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</si>
  <si>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</si>
  <si>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</si>
  <si>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</si>
  <si>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</si>
  <si>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</si>
  <si>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</si>
  <si>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</si>
  <si>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</si>
  <si>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</si>
  <si>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</si>
  <si>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</si>
  <si>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</si>
  <si>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</si>
  <si>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</si>
  <si>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</si>
  <si>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</si>
  <si>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</si>
  <si>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</si>
  <si>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</si>
  <si>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</si>
  <si>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</si>
  <si>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</si>
  <si>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</si>
  <si>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</si>
  <si>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</si>
  <si>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</si>
  <si>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</si>
  <si>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</si>
  <si>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</si>
  <si>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</si>
  <si>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</si>
  <si>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</si>
  <si>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</si>
  <si>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</si>
  <si>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</si>
  <si>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</si>
  <si>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</si>
  <si>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</si>
  <si>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</si>
  <si>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</si>
  <si>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</si>
  <si>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</si>
  <si>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</si>
  <si>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</si>
  <si>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</si>
  <si>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</si>
  <si>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</si>
  <si>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</si>
  <si>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</si>
  <si>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</si>
  <si>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</si>
  <si>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</si>
  <si>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</si>
  <si>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</si>
  <si>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</si>
  <si>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</si>
  <si>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</si>
  <si>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</si>
  <si>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</si>
  <si>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</si>
  <si>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</si>
  <si>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</si>
  <si>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</si>
  <si>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</si>
  <si>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</si>
  <si>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</si>
  <si>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</si>
  <si>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</si>
  <si>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</si>
  <si>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</si>
  <si>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</si>
  <si>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</si>
  <si>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</si>
  <si>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</si>
  <si>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</si>
  <si>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</si>
  <si>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</si>
  <si>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</si>
  <si>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</si>
  <si>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</si>
  <si>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</si>
  <si>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</si>
  <si>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</si>
  <si>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</si>
  <si>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</si>
  <si>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</si>
  <si>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</si>
  <si>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</si>
  <si>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</si>
  <si>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</si>
  <si>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</si>
  <si>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</si>
  <si>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</si>
  <si>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</si>
  <si>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</si>
  <si>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</si>
  <si>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</si>
  <si>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</si>
  <si>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</si>
  <si>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</si>
  <si>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</si>
  <si>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</si>
  <si>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</si>
  <si>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</si>
  <si>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</si>
  <si>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</si>
  <si>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</si>
  <si>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</si>
  <si>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</si>
  <si>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</si>
  <si>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</si>
  <si>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</si>
  <si>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</si>
  <si>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</si>
  <si>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</si>
  <si>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</si>
  <si>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</si>
  <si>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</si>
  <si>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</si>
  <si>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</si>
  <si>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</si>
  <si>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</si>
  <si>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</si>
  <si>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</si>
  <si>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</si>
  <si>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</si>
  <si>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</si>
  <si>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</si>
  <si>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</si>
  <si>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</si>
  <si>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</si>
  <si>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</si>
  <si>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</si>
  <si>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</si>
  <si>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</si>
  <si>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</si>
  <si>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</si>
  <si>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</si>
  <si>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</si>
  <si>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</si>
  <si>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</si>
  <si>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</si>
  <si>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</si>
  <si>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</si>
  <si>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</si>
  <si>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</si>
  <si>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</si>
  <si>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</si>
  <si>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</si>
  <si>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</si>
  <si>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</si>
  <si>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</si>
  <si>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</si>
  <si>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</si>
  <si>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</si>
  <si>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</si>
  <si>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</si>
  <si>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</si>
  <si>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</si>
  <si>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</si>
  <si>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</si>
  <si>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</si>
  <si>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</si>
  <si>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</si>
  <si>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</si>
  <si>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</si>
  <si>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</si>
  <si>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</si>
  <si>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</si>
  <si>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</si>
  <si>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</si>
  <si>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</si>
  <si>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</si>
  <si>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</si>
  <si>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</si>
  <si>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</si>
  <si>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</si>
  <si>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</si>
  <si>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</si>
  <si>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</si>
  <si>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</si>
  <si>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</si>
  <si>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</si>
  <si>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</si>
  <si>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</si>
  <si>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</si>
  <si>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</si>
  <si>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</si>
  <si>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</si>
  <si>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</si>
  <si>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</si>
  <si>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</si>
  <si>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</si>
  <si>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</si>
  <si>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</si>
  <si>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</si>
  <si>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2007</t>
    </r>
  </si>
  <si>
    <t>Member State: Hungary</t>
  </si>
  <si>
    <t>Data are in HUF (millions of units of national currency)</t>
  </si>
  <si>
    <t>Date: 30/ 09/ 2007</t>
  </si>
  <si>
    <t>final</t>
  </si>
  <si>
    <t>half-finalized</t>
  </si>
  <si>
    <t>M</t>
  </si>
  <si>
    <t>Privatization receipt from Budapest Airport Rt. in 2005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</si>
  <si>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</si>
  <si>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</si>
  <si>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</si>
  <si>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P.11, P.131 and to D.41 in 2006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</si>
  <si>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</si>
  <si>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</si>
  <si>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</si>
  <si>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</si>
  <si>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</si>
  <si>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</si>
  <si>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</si>
  <si>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</si>
  <si>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</si>
  <si>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</si>
  <si>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Deposit account arrangements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</si>
  <si>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</si>
  <si>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</si>
  <si>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</si>
  <si>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</si>
  <si>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</si>
  <si>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</si>
  <si>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</si>
  <si>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</si>
  <si>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Capital transfres in kind from nonprofit institutions classified in Central Government</t>
  </si>
  <si>
    <t>Claim cancellation of "old government claim", 2006: Iraq; 2007: Republic of Russia, Mozambique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</si>
  <si>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</si>
  <si>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</si>
  <si>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</si>
  <si>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</si>
  <si>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Capital transfer to non-financial corporations</t>
  </si>
  <si>
    <t>Government quarter</t>
  </si>
  <si>
    <t>Relates to P.11 and P.131</t>
  </si>
  <si>
    <t>Relates to D.4</t>
  </si>
  <si>
    <t>Government bonds granted in kind, treated as D99 capital transfer, received</t>
  </si>
  <si>
    <t>Imputed dwelling privatisation financed by loan</t>
  </si>
  <si>
    <t>Relates to D.611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</si>
</sst>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9" fillId="0" borderId="0" xfId="0" applyFont="1" applyFill="1" applyAlignment="1" quotePrefix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4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33" fillId="2" borderId="9" xfId="0" applyFont="1" applyFill="1" applyBorder="1" applyAlignment="1" applyProtection="1">
      <alignment horizontal="center"/>
      <protection locked="0"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76" xfId="0" applyNumberFormat="1" applyFont="1" applyFill="1" applyBorder="1" applyAlignment="1" applyProtection="1">
      <alignment/>
      <protection locked="0"/>
    </xf>
    <xf numFmtId="3" fontId="1" fillId="2" borderId="77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2" borderId="78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3" borderId="76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3" fontId="1" fillId="2" borderId="79" xfId="0" applyNumberFormat="1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3" fontId="1" fillId="3" borderId="78" xfId="0" applyNumberFormat="1" applyFont="1" applyFill="1" applyBorder="1" applyAlignment="1" applyProtection="1">
      <alignment/>
      <protection locked="0"/>
    </xf>
    <xf numFmtId="3" fontId="1" fillId="2" borderId="80" xfId="0" applyNumberFormat="1" applyFont="1" applyFill="1" applyBorder="1" applyAlignment="1" applyProtection="1">
      <alignment/>
      <protection locked="0"/>
    </xf>
    <xf numFmtId="3" fontId="1" fillId="3" borderId="81" xfId="0" applyNumberFormat="1" applyFont="1" applyFill="1" applyBorder="1" applyAlignment="1" applyProtection="1">
      <alignment/>
      <protection locked="0"/>
    </xf>
    <xf numFmtId="3" fontId="1" fillId="3" borderId="82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8" fillId="0" borderId="75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32" fillId="2" borderId="2" xfId="0" applyNumberFormat="1" applyFont="1" applyFill="1" applyBorder="1" applyAlignment="1" applyProtection="1">
      <alignment/>
      <protection locked="0"/>
    </xf>
    <xf numFmtId="3" fontId="32" fillId="2" borderId="15" xfId="0" applyNumberFormat="1" applyFont="1" applyFill="1" applyBorder="1" applyAlignment="1" applyProtection="1">
      <alignment/>
      <protection locked="0"/>
    </xf>
    <xf numFmtId="3" fontId="32" fillId="2" borderId="31" xfId="0" applyNumberFormat="1" applyFont="1" applyFill="1" applyBorder="1" applyAlignment="1" applyProtection="1">
      <alignment/>
      <protection locked="0"/>
    </xf>
    <xf numFmtId="3" fontId="32" fillId="2" borderId="5" xfId="0" applyNumberFormat="1" applyFont="1" applyFill="1" applyBorder="1" applyAlignment="1" applyProtection="1">
      <alignment/>
      <protection locked="0"/>
    </xf>
    <xf numFmtId="3" fontId="32" fillId="2" borderId="64" xfId="0" applyNumberFormat="1" applyFont="1" applyFill="1" applyBorder="1" applyAlignment="1" applyProtection="1">
      <alignment/>
      <protection locked="0"/>
    </xf>
    <xf numFmtId="3" fontId="25" fillId="2" borderId="58" xfId="0" applyNumberFormat="1" applyFont="1" applyFill="1" applyBorder="1" applyAlignment="1" applyProtection="1">
      <alignment/>
      <protection locked="0"/>
    </xf>
    <xf numFmtId="3" fontId="25" fillId="2" borderId="59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490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83" t="s">
        <v>101</v>
      </c>
      <c r="D20" s="383"/>
      <c r="E20" s="383"/>
      <c r="F20" s="383"/>
      <c r="G20" s="383"/>
      <c r="H20" s="383"/>
      <c r="I20" s="383"/>
      <c r="J20" s="383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83"/>
      <c r="D21" s="383"/>
      <c r="E21" s="383"/>
      <c r="F21" s="383"/>
      <c r="G21" s="383"/>
      <c r="H21" s="383"/>
      <c r="I21" s="383"/>
      <c r="J21" s="383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83" t="s">
        <v>98</v>
      </c>
      <c r="D23" s="383"/>
      <c r="E23" s="383"/>
      <c r="F23" s="383"/>
      <c r="G23" s="383"/>
      <c r="H23" s="383"/>
      <c r="I23" s="383"/>
      <c r="J23" s="383"/>
    </row>
    <row r="24" spans="1:10" ht="23.25" customHeight="1">
      <c r="A24" s="11"/>
      <c r="C24" s="383"/>
      <c r="D24" s="383"/>
      <c r="E24" s="383"/>
      <c r="F24" s="383"/>
      <c r="G24" s="383"/>
      <c r="H24" s="383"/>
      <c r="I24" s="383"/>
      <c r="J24" s="383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10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10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0.2148437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18">
      <c r="A2" s="62" t="s">
        <v>44</v>
      </c>
      <c r="B2" s="201" t="s">
        <v>44</v>
      </c>
      <c r="C2" s="87" t="s">
        <v>94</v>
      </c>
      <c r="D2" s="29"/>
      <c r="K2" s="31"/>
    </row>
    <row r="3" spans="1:11" ht="18">
      <c r="A3" s="62"/>
      <c r="B3" s="201"/>
      <c r="C3" s="87" t="s">
        <v>95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343</v>
      </c>
      <c r="B10" s="106"/>
      <c r="C10" s="207" t="s">
        <v>488</v>
      </c>
      <c r="D10" s="349">
        <v>29272</v>
      </c>
      <c r="E10" s="349">
        <v>44949</v>
      </c>
      <c r="F10" s="349">
        <v>95300.61538461538</v>
      </c>
      <c r="G10" s="382">
        <v>158211</v>
      </c>
      <c r="H10" s="280"/>
      <c r="I10" s="52"/>
    </row>
    <row r="11" spans="1:9" ht="6" customHeight="1" thickTop="1">
      <c r="A11" s="186"/>
      <c r="B11" s="106"/>
      <c r="C11" s="208"/>
      <c r="D11" s="276"/>
      <c r="E11" s="281"/>
      <c r="F11" s="281"/>
      <c r="G11" s="277"/>
      <c r="H11" s="277"/>
      <c r="I11" s="52"/>
    </row>
    <row r="12" spans="1:9" s="179" customFormat="1" ht="16.5" customHeight="1">
      <c r="A12" s="191" t="s">
        <v>344</v>
      </c>
      <c r="B12" s="209"/>
      <c r="C12" s="210" t="s">
        <v>112</v>
      </c>
      <c r="D12" s="307">
        <f>D13+D14+D15+D18+D21</f>
        <v>-26183</v>
      </c>
      <c r="E12" s="307">
        <f>E13+E14+E15+E18+E21</f>
        <v>53666</v>
      </c>
      <c r="F12" s="307">
        <f>F13+F14+F15+F18+F21</f>
        <v>-22294.000000000007</v>
      </c>
      <c r="G12" s="308">
        <f>G13+G14+G15+G18+G21</f>
        <v>-11325.999999999993</v>
      </c>
      <c r="H12" s="285"/>
      <c r="I12" s="212"/>
    </row>
    <row r="13" spans="1:9" s="179" customFormat="1" ht="16.5" customHeight="1">
      <c r="A13" s="191" t="s">
        <v>345</v>
      </c>
      <c r="B13" s="213"/>
      <c r="C13" s="214" t="s">
        <v>99</v>
      </c>
      <c r="D13" s="374">
        <v>-10496</v>
      </c>
      <c r="E13" s="374">
        <v>30818</v>
      </c>
      <c r="F13" s="374">
        <v>-2057.000000000009</v>
      </c>
      <c r="G13" s="375">
        <v>3728.0000000000086</v>
      </c>
      <c r="H13" s="285"/>
      <c r="I13" s="212"/>
    </row>
    <row r="14" spans="1:9" s="179" customFormat="1" ht="16.5" customHeight="1">
      <c r="A14" s="191" t="s">
        <v>346</v>
      </c>
      <c r="B14" s="213"/>
      <c r="C14" s="214" t="s">
        <v>136</v>
      </c>
      <c r="D14" s="374">
        <v>-20661</v>
      </c>
      <c r="E14" s="374">
        <v>14409</v>
      </c>
      <c r="F14" s="374">
        <v>-18493</v>
      </c>
      <c r="G14" s="375">
        <v>-9911</v>
      </c>
      <c r="H14" s="285"/>
      <c r="I14" s="212"/>
    </row>
    <row r="15" spans="1:9" s="179" customFormat="1" ht="16.5" customHeight="1">
      <c r="A15" s="191" t="s">
        <v>347</v>
      </c>
      <c r="B15" s="213"/>
      <c r="C15" s="214" t="s">
        <v>45</v>
      </c>
      <c r="D15" s="375">
        <v>3002</v>
      </c>
      <c r="E15" s="375">
        <v>8636</v>
      </c>
      <c r="F15" s="375">
        <v>4811</v>
      </c>
      <c r="G15" s="375">
        <v>-2196</v>
      </c>
      <c r="H15" s="285"/>
      <c r="I15" s="212"/>
    </row>
    <row r="16" spans="1:9" s="179" customFormat="1" ht="16.5" customHeight="1">
      <c r="A16" s="191" t="s">
        <v>348</v>
      </c>
      <c r="B16" s="213"/>
      <c r="C16" s="215" t="s">
        <v>87</v>
      </c>
      <c r="D16" s="374">
        <v>9478.685000000001</v>
      </c>
      <c r="E16" s="374">
        <v>15000</v>
      </c>
      <c r="F16" s="374">
        <v>22000</v>
      </c>
      <c r="G16" s="375">
        <v>23224</v>
      </c>
      <c r="H16" s="285"/>
      <c r="I16" s="212"/>
    </row>
    <row r="17" spans="1:9" s="179" customFormat="1" ht="16.5" customHeight="1">
      <c r="A17" s="191" t="s">
        <v>349</v>
      </c>
      <c r="B17" s="213"/>
      <c r="C17" s="214" t="s">
        <v>88</v>
      </c>
      <c r="D17" s="374">
        <v>-6476.685000000002</v>
      </c>
      <c r="E17" s="374">
        <v>-6364</v>
      </c>
      <c r="F17" s="374">
        <v>-17189</v>
      </c>
      <c r="G17" s="375">
        <v>-25420</v>
      </c>
      <c r="H17" s="285"/>
      <c r="I17" s="212"/>
    </row>
    <row r="18" spans="1:9" s="179" customFormat="1" ht="16.5" customHeight="1">
      <c r="A18" s="191" t="s">
        <v>350</v>
      </c>
      <c r="B18" s="213"/>
      <c r="C18" s="215" t="s">
        <v>46</v>
      </c>
      <c r="D18" s="375">
        <v>-2684</v>
      </c>
      <c r="E18" s="375">
        <v>-473</v>
      </c>
      <c r="F18" s="375">
        <v>-11032</v>
      </c>
      <c r="G18" s="375">
        <v>-10343</v>
      </c>
      <c r="H18" s="285"/>
      <c r="I18" s="212"/>
    </row>
    <row r="19" spans="1:9" s="179" customFormat="1" ht="16.5" customHeight="1">
      <c r="A19" s="191" t="s">
        <v>351</v>
      </c>
      <c r="B19" s="213"/>
      <c r="C19" s="215" t="s">
        <v>87</v>
      </c>
      <c r="D19" s="374">
        <v>16254.5017886271</v>
      </c>
      <c r="E19" s="374">
        <v>9529.750791213479</v>
      </c>
      <c r="F19" s="374">
        <v>5800</v>
      </c>
      <c r="G19" s="375">
        <v>8600</v>
      </c>
      <c r="H19" s="285"/>
      <c r="I19" s="212"/>
    </row>
    <row r="20" spans="1:9" s="179" customFormat="1" ht="16.5" customHeight="1">
      <c r="A20" s="191" t="s">
        <v>352</v>
      </c>
      <c r="B20" s="213"/>
      <c r="C20" s="214" t="s">
        <v>88</v>
      </c>
      <c r="D20" s="374">
        <v>-18938.5017886271</v>
      </c>
      <c r="E20" s="374">
        <v>-10002.750791213479</v>
      </c>
      <c r="F20" s="374">
        <v>-16832</v>
      </c>
      <c r="G20" s="375">
        <v>-18943</v>
      </c>
      <c r="H20" s="285"/>
      <c r="I20" s="212"/>
    </row>
    <row r="21" spans="1:9" s="179" customFormat="1" ht="16.5" customHeight="1">
      <c r="A21" s="191" t="s">
        <v>353</v>
      </c>
      <c r="B21" s="213"/>
      <c r="C21" s="214" t="s">
        <v>100</v>
      </c>
      <c r="D21" s="374">
        <v>4656</v>
      </c>
      <c r="E21" s="374">
        <v>276</v>
      </c>
      <c r="F21" s="374">
        <v>4477</v>
      </c>
      <c r="G21" s="375">
        <v>7396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354</v>
      </c>
      <c r="B23" s="213"/>
      <c r="C23" s="210" t="s">
        <v>146</v>
      </c>
      <c r="D23" s="308">
        <f>D24+D25+D27+D28+D29+D31+D32+D33</f>
        <v>-493.00000000004366</v>
      </c>
      <c r="E23" s="308">
        <f>E24+E25+E27+E28+E29+E31+E32+E33</f>
        <v>-49494.99999999995</v>
      </c>
      <c r="F23" s="308">
        <f>F24+F25+F27+F28+F29+F31+F32+F33</f>
        <v>-36478.00000000003</v>
      </c>
      <c r="G23" s="308">
        <f>G24+G25+G27+G28+G29+G31+G32+G33</f>
        <v>-29356.99999999994</v>
      </c>
      <c r="H23" s="285"/>
      <c r="I23" s="212"/>
    </row>
    <row r="24" spans="1:9" s="179" customFormat="1" ht="16.5" customHeight="1">
      <c r="A24" s="191" t="s">
        <v>355</v>
      </c>
      <c r="B24" s="213"/>
      <c r="C24" s="214" t="s">
        <v>109</v>
      </c>
      <c r="D24" s="374">
        <v>0</v>
      </c>
      <c r="E24" s="374">
        <v>0</v>
      </c>
      <c r="F24" s="374">
        <v>0</v>
      </c>
      <c r="G24" s="375">
        <v>0</v>
      </c>
      <c r="H24" s="285"/>
      <c r="I24" s="212"/>
    </row>
    <row r="25" spans="1:9" s="179" customFormat="1" ht="16.5" customHeight="1">
      <c r="A25" s="191" t="s">
        <v>356</v>
      </c>
      <c r="B25" s="213"/>
      <c r="C25" s="214" t="s">
        <v>145</v>
      </c>
      <c r="D25" s="374">
        <v>-9834</v>
      </c>
      <c r="E25" s="374">
        <v>-46315</v>
      </c>
      <c r="F25" s="374">
        <v>-39674</v>
      </c>
      <c r="G25" s="375">
        <v>-26176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357</v>
      </c>
      <c r="B27" s="213"/>
      <c r="C27" s="219" t="s">
        <v>143</v>
      </c>
      <c r="D27" s="374">
        <v>0</v>
      </c>
      <c r="E27" s="374">
        <v>0</v>
      </c>
      <c r="F27" s="374">
        <v>0</v>
      </c>
      <c r="G27" s="375">
        <v>0</v>
      </c>
      <c r="H27" s="286"/>
      <c r="I27" s="212"/>
    </row>
    <row r="28" spans="1:9" s="179" customFormat="1" ht="16.5" customHeight="1">
      <c r="A28" s="191" t="s">
        <v>358</v>
      </c>
      <c r="B28" s="213"/>
      <c r="C28" s="214" t="s">
        <v>137</v>
      </c>
      <c r="D28" s="378">
        <v>772</v>
      </c>
      <c r="E28" s="378">
        <v>-72</v>
      </c>
      <c r="F28" s="378">
        <v>-1030</v>
      </c>
      <c r="G28" s="379">
        <v>-117</v>
      </c>
      <c r="H28" s="285"/>
      <c r="I28" s="212"/>
    </row>
    <row r="29" spans="1:9" s="179" customFormat="1" ht="16.5" customHeight="1">
      <c r="A29" s="191" t="s">
        <v>359</v>
      </c>
      <c r="B29" s="213"/>
      <c r="C29" s="215" t="s">
        <v>144</v>
      </c>
      <c r="D29" s="375">
        <v>0</v>
      </c>
      <c r="E29" s="375">
        <v>0</v>
      </c>
      <c r="F29" s="375">
        <v>0</v>
      </c>
      <c r="G29" s="375">
        <v>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360</v>
      </c>
      <c r="B31" s="213"/>
      <c r="C31" s="214" t="s">
        <v>121</v>
      </c>
      <c r="D31" s="374">
        <v>8568.999999999956</v>
      </c>
      <c r="E31" s="374">
        <v>-3107.999999999949</v>
      </c>
      <c r="F31" s="374">
        <v>4225.999999999971</v>
      </c>
      <c r="G31" s="375">
        <v>-3063.999999999942</v>
      </c>
      <c r="H31" s="285"/>
      <c r="I31" s="212"/>
    </row>
    <row r="32" spans="1:9" s="179" customFormat="1" ht="16.5" customHeight="1">
      <c r="A32" s="191" t="s">
        <v>361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362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363</v>
      </c>
      <c r="B35" s="213"/>
      <c r="C35" s="222" t="s">
        <v>110</v>
      </c>
      <c r="D35" s="375">
        <v>16920</v>
      </c>
      <c r="E35" s="375">
        <v>11948</v>
      </c>
      <c r="F35" s="375">
        <v>39134.3846153846</v>
      </c>
      <c r="G35" s="375">
        <v>33337</v>
      </c>
      <c r="H35" s="285"/>
      <c r="I35" s="212"/>
    </row>
    <row r="36" spans="1:9" s="179" customFormat="1" ht="16.5" customHeight="1">
      <c r="A36" s="191" t="s">
        <v>364</v>
      </c>
      <c r="B36" s="213"/>
      <c r="C36" s="223" t="s">
        <v>485</v>
      </c>
      <c r="D36" s="374">
        <v>16920</v>
      </c>
      <c r="E36" s="374">
        <v>11948</v>
      </c>
      <c r="F36" s="374">
        <v>39134.3846153846</v>
      </c>
      <c r="G36" s="375">
        <v>33337</v>
      </c>
      <c r="H36" s="285"/>
      <c r="I36" s="212"/>
    </row>
    <row r="37" spans="1:9" s="179" customFormat="1" ht="16.5" customHeight="1">
      <c r="A37" s="191" t="s">
        <v>365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ht="12.75" customHeight="1" thickBot="1">
      <c r="A38" s="204"/>
      <c r="B38" s="213"/>
      <c r="D38" s="224"/>
      <c r="E38" s="225"/>
      <c r="F38" s="225"/>
      <c r="G38" s="253"/>
      <c r="H38" s="295"/>
      <c r="I38" s="212"/>
    </row>
    <row r="39" spans="1:9" s="179" customFormat="1" ht="20.25" customHeight="1" thickBot="1" thickTop="1">
      <c r="A39" s="226" t="s">
        <v>366</v>
      </c>
      <c r="B39" s="213"/>
      <c r="C39" s="207" t="s">
        <v>141</v>
      </c>
      <c r="D39" s="380">
        <v>19516</v>
      </c>
      <c r="E39" s="380">
        <v>61068</v>
      </c>
      <c r="F39" s="380">
        <v>75663</v>
      </c>
      <c r="G39" s="381">
        <v>150865</v>
      </c>
      <c r="H39" s="288"/>
      <c r="I39" s="212"/>
    </row>
    <row r="40" spans="1:9" ht="9" customHeight="1" thickBot="1" thickTop="1">
      <c r="A40" s="204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367</v>
      </c>
      <c r="B42" s="106"/>
      <c r="C42" s="207" t="s">
        <v>105</v>
      </c>
      <c r="D42" s="349">
        <v>224547</v>
      </c>
      <c r="E42" s="349">
        <v>270061</v>
      </c>
      <c r="F42" s="349">
        <v>364168</v>
      </c>
      <c r="G42" s="382">
        <v>524785</v>
      </c>
      <c r="H42" s="280"/>
      <c r="I42" s="52"/>
    </row>
    <row r="43" spans="1:9" ht="15.75" thickTop="1">
      <c r="A43" s="191" t="s">
        <v>368</v>
      </c>
      <c r="B43" s="106"/>
      <c r="C43" s="214" t="s">
        <v>130</v>
      </c>
      <c r="D43" s="351">
        <v>279402</v>
      </c>
      <c r="E43" s="351">
        <v>340470</v>
      </c>
      <c r="F43" s="351">
        <v>416133</v>
      </c>
      <c r="G43" s="351">
        <v>566998</v>
      </c>
      <c r="H43" s="278"/>
      <c r="I43" s="52"/>
    </row>
    <row r="44" spans="1:9" ht="15">
      <c r="A44" s="191" t="s">
        <v>369</v>
      </c>
      <c r="B44" s="106"/>
      <c r="C44" s="214" t="s">
        <v>131</v>
      </c>
      <c r="D44" s="351">
        <v>54855</v>
      </c>
      <c r="E44" s="351">
        <v>70409</v>
      </c>
      <c r="F44" s="351">
        <v>51965</v>
      </c>
      <c r="G44" s="351">
        <v>42213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124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448</v>
      </c>
      <c r="D55" s="330">
        <f>IF(D39="M",0,D39)-IF(D10="M",0,D10)-IF(D12="M",0,D12)-IF(D23="M",0,D23)-IF(D35="M",0,D35)</f>
        <v>4.3655745685100555E-11</v>
      </c>
      <c r="E55" s="330">
        <f>IF(E39="M",0,E39)-IF(E10="M",0,E10)-IF(E12="M",0,E12)-IF(E23="M",0,E23)-IF(E35="M",0,E35)</f>
        <v>-5.093170329928398E-11</v>
      </c>
      <c r="F55" s="330">
        <f>IF(F39="M",0,F39)-IF(F10="M",0,F10)-IF(F12="M",0,F12)-IF(F23="M",0,F23)-IF(F35="M",0,F35)</f>
        <v>5.820766091346741E-11</v>
      </c>
      <c r="G55" s="330">
        <f>IF(G39="M",0,G39)-IF(G10="M",0,G10)-IF(G12="M",0,G12)-IF(G23="M",0,G23)-IF(G35="M",0,G35)</f>
        <v>-6.548361852765083E-11</v>
      </c>
      <c r="H55" s="71"/>
      <c r="I55" s="72"/>
    </row>
    <row r="56" spans="2:9" ht="15.75">
      <c r="B56" s="243"/>
      <c r="C56" s="244" t="s">
        <v>449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450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451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452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453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454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456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455</v>
      </c>
      <c r="D64" s="338">
        <f>IF('Table 1'!E13="M",0,'Table 1'!E13)+IF('Table 3D'!D10="M",0,'Table 3D'!D10)</f>
        <v>0</v>
      </c>
      <c r="E64" s="338">
        <f>IF('Table 1'!F13="M",0,'Table 1'!F13)+IF('Table 3D'!E10="M",0,'Table 3D'!E10)</f>
        <v>0</v>
      </c>
      <c r="F64" s="338">
        <f>IF('Table 1'!G13="M",0,'Table 1'!G13)+IF('Table 3D'!F10="M",0,'Table 3D'!F10)</f>
        <v>0</v>
      </c>
      <c r="G64" s="338">
        <f>IF('Table 1'!H13="M",0,'Table 1'!H13)+IF('Table 3D'!G10="M",0,'Table 3D'!G10)</f>
        <v>0</v>
      </c>
      <c r="H64" s="73"/>
      <c r="I64" s="74"/>
    </row>
  </sheetData>
  <sheetProtection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2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18">
      <c r="A2" s="62" t="s">
        <v>44</v>
      </c>
      <c r="B2" s="201" t="s">
        <v>44</v>
      </c>
      <c r="C2" s="87" t="s">
        <v>92</v>
      </c>
      <c r="D2" s="29"/>
      <c r="K2" s="31"/>
    </row>
    <row r="3" spans="1:11" ht="18">
      <c r="A3" s="62"/>
      <c r="B3" s="201"/>
      <c r="C3" s="87" t="s">
        <v>93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370</v>
      </c>
      <c r="B10" s="106"/>
      <c r="C10" s="207" t="s">
        <v>489</v>
      </c>
      <c r="D10" s="349">
        <v>241855</v>
      </c>
      <c r="E10" s="349">
        <v>61672</v>
      </c>
      <c r="F10" s="349">
        <v>37335</v>
      </c>
      <c r="G10" s="382">
        <v>-376953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371</v>
      </c>
      <c r="B12" s="209"/>
      <c r="C12" s="210" t="s">
        <v>112</v>
      </c>
      <c r="D12" s="307">
        <f>D13+D14+D15+D18+D21</f>
        <v>15031</v>
      </c>
      <c r="E12" s="307">
        <f>E13+E14+E15+E18+E21</f>
        <v>36672</v>
      </c>
      <c r="F12" s="307">
        <f>F13+F14+F15+F18+F21</f>
        <v>19550</v>
      </c>
      <c r="G12" s="308">
        <f>G13+G14+G15+G18+G21</f>
        <v>52557</v>
      </c>
      <c r="H12" s="285"/>
      <c r="I12" s="212"/>
    </row>
    <row r="13" spans="1:9" s="179" customFormat="1" ht="16.5" customHeight="1">
      <c r="A13" s="191" t="s">
        <v>372</v>
      </c>
      <c r="B13" s="213"/>
      <c r="C13" s="214" t="s">
        <v>99</v>
      </c>
      <c r="D13" s="374">
        <v>4579</v>
      </c>
      <c r="E13" s="374">
        <v>1099</v>
      </c>
      <c r="F13" s="374">
        <v>-1843</v>
      </c>
      <c r="G13" s="375">
        <v>5846</v>
      </c>
      <c r="H13" s="285"/>
      <c r="I13" s="212"/>
    </row>
    <row r="14" spans="1:9" s="179" customFormat="1" ht="16.5" customHeight="1">
      <c r="A14" s="191" t="s">
        <v>373</v>
      </c>
      <c r="B14" s="213"/>
      <c r="C14" s="214" t="s">
        <v>136</v>
      </c>
      <c r="D14" s="374">
        <v>0</v>
      </c>
      <c r="E14" s="374">
        <v>0</v>
      </c>
      <c r="F14" s="374">
        <v>0</v>
      </c>
      <c r="G14" s="375">
        <v>0</v>
      </c>
      <c r="H14" s="285"/>
      <c r="I14" s="212"/>
    </row>
    <row r="15" spans="1:9" s="179" customFormat="1" ht="16.5" customHeight="1">
      <c r="A15" s="191" t="s">
        <v>374</v>
      </c>
      <c r="B15" s="213"/>
      <c r="C15" s="214" t="s">
        <v>45</v>
      </c>
      <c r="D15" s="375">
        <v>47</v>
      </c>
      <c r="E15" s="375">
        <v>70</v>
      </c>
      <c r="F15" s="375">
        <v>40</v>
      </c>
      <c r="G15" s="375">
        <v>31</v>
      </c>
      <c r="H15" s="285"/>
      <c r="I15" s="212"/>
    </row>
    <row r="16" spans="1:9" s="179" customFormat="1" ht="16.5" customHeight="1">
      <c r="A16" s="191" t="s">
        <v>375</v>
      </c>
      <c r="B16" s="213"/>
      <c r="C16" s="215" t="s">
        <v>87</v>
      </c>
      <c r="D16" s="374">
        <v>115.753</v>
      </c>
      <c r="E16" s="374">
        <v>138.55</v>
      </c>
      <c r="F16" s="374">
        <v>169</v>
      </c>
      <c r="G16" s="375">
        <v>1091</v>
      </c>
      <c r="H16" s="285"/>
      <c r="I16" s="212"/>
    </row>
    <row r="17" spans="1:9" s="179" customFormat="1" ht="16.5" customHeight="1">
      <c r="A17" s="191" t="s">
        <v>376</v>
      </c>
      <c r="B17" s="213"/>
      <c r="C17" s="214" t="s">
        <v>88</v>
      </c>
      <c r="D17" s="374">
        <v>-68.75300000000001</v>
      </c>
      <c r="E17" s="374">
        <v>-68.55</v>
      </c>
      <c r="F17" s="374">
        <v>-129</v>
      </c>
      <c r="G17" s="375">
        <v>-1060</v>
      </c>
      <c r="H17" s="285"/>
      <c r="I17" s="212"/>
    </row>
    <row r="18" spans="1:9" s="179" customFormat="1" ht="16.5" customHeight="1">
      <c r="A18" s="191" t="s">
        <v>377</v>
      </c>
      <c r="B18" s="213"/>
      <c r="C18" s="215" t="s">
        <v>46</v>
      </c>
      <c r="D18" s="375">
        <v>0</v>
      </c>
      <c r="E18" s="375">
        <v>0</v>
      </c>
      <c r="F18" s="375">
        <v>0</v>
      </c>
      <c r="G18" s="375">
        <v>0</v>
      </c>
      <c r="H18" s="285"/>
      <c r="I18" s="212"/>
    </row>
    <row r="19" spans="1:9" s="179" customFormat="1" ht="16.5" customHeight="1">
      <c r="A19" s="191" t="s">
        <v>378</v>
      </c>
      <c r="B19" s="213"/>
      <c r="C19" s="215" t="s">
        <v>87</v>
      </c>
      <c r="D19" s="374">
        <v>0</v>
      </c>
      <c r="E19" s="374">
        <v>0</v>
      </c>
      <c r="F19" s="374">
        <v>0</v>
      </c>
      <c r="G19" s="375">
        <v>0</v>
      </c>
      <c r="H19" s="285"/>
      <c r="I19" s="212"/>
    </row>
    <row r="20" spans="1:9" s="179" customFormat="1" ht="16.5" customHeight="1">
      <c r="A20" s="191" t="s">
        <v>379</v>
      </c>
      <c r="B20" s="213"/>
      <c r="C20" s="214" t="s">
        <v>88</v>
      </c>
      <c r="D20" s="374">
        <v>0</v>
      </c>
      <c r="E20" s="374">
        <v>0</v>
      </c>
      <c r="F20" s="374">
        <v>0</v>
      </c>
      <c r="G20" s="375">
        <v>0</v>
      </c>
      <c r="H20" s="285"/>
      <c r="I20" s="212"/>
    </row>
    <row r="21" spans="1:9" s="179" customFormat="1" ht="16.5" customHeight="1">
      <c r="A21" s="191" t="s">
        <v>380</v>
      </c>
      <c r="B21" s="213"/>
      <c r="C21" s="214" t="s">
        <v>100</v>
      </c>
      <c r="D21" s="374">
        <v>10405</v>
      </c>
      <c r="E21" s="374">
        <v>35503</v>
      </c>
      <c r="F21" s="374">
        <v>21353</v>
      </c>
      <c r="G21" s="375">
        <v>46680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381</v>
      </c>
      <c r="B23" s="213"/>
      <c r="C23" s="210" t="s">
        <v>146</v>
      </c>
      <c r="D23" s="308">
        <f>D24+D25+D27+D28+D29+D31+D32+D33</f>
        <v>-5866</v>
      </c>
      <c r="E23" s="308">
        <f>E24+E25+E27+E28+E29+E31+E32+E33</f>
        <v>657</v>
      </c>
      <c r="F23" s="308">
        <f>F24+F25+F27+F28+F29+F31+F32+F33</f>
        <v>-1134</v>
      </c>
      <c r="G23" s="308">
        <f>G24+G25+G27+G28+G29+G31+G32+G33</f>
        <v>-4292</v>
      </c>
      <c r="H23" s="285"/>
      <c r="I23" s="212"/>
    </row>
    <row r="24" spans="1:9" s="179" customFormat="1" ht="16.5" customHeight="1">
      <c r="A24" s="191" t="s">
        <v>382</v>
      </c>
      <c r="B24" s="213"/>
      <c r="C24" s="214" t="s">
        <v>109</v>
      </c>
      <c r="D24" s="374">
        <v>0</v>
      </c>
      <c r="E24" s="374">
        <v>0</v>
      </c>
      <c r="F24" s="374">
        <v>0</v>
      </c>
      <c r="G24" s="375">
        <v>0</v>
      </c>
      <c r="H24" s="285"/>
      <c r="I24" s="212"/>
    </row>
    <row r="25" spans="1:9" s="179" customFormat="1" ht="16.5" customHeight="1">
      <c r="A25" s="191" t="s">
        <v>383</v>
      </c>
      <c r="B25" s="213"/>
      <c r="C25" s="214" t="s">
        <v>145</v>
      </c>
      <c r="D25" s="374">
        <v>-5866</v>
      </c>
      <c r="E25" s="374">
        <v>657</v>
      </c>
      <c r="F25" s="374">
        <v>-1134</v>
      </c>
      <c r="G25" s="375">
        <v>-4292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384</v>
      </c>
      <c r="B27" s="213"/>
      <c r="C27" s="219" t="s">
        <v>143</v>
      </c>
      <c r="D27" s="282">
        <v>0</v>
      </c>
      <c r="E27" s="282">
        <v>0</v>
      </c>
      <c r="F27" s="282">
        <v>0</v>
      </c>
      <c r="G27" s="283">
        <v>0</v>
      </c>
      <c r="H27" s="286"/>
      <c r="I27" s="212"/>
    </row>
    <row r="28" spans="1:9" s="179" customFormat="1" ht="16.5" customHeight="1">
      <c r="A28" s="191" t="s">
        <v>385</v>
      </c>
      <c r="B28" s="213"/>
      <c r="C28" s="214" t="s">
        <v>137</v>
      </c>
      <c r="D28" s="284">
        <v>0</v>
      </c>
      <c r="E28" s="284">
        <v>0</v>
      </c>
      <c r="F28" s="284">
        <v>0</v>
      </c>
      <c r="G28" s="309">
        <v>0</v>
      </c>
      <c r="H28" s="285"/>
      <c r="I28" s="212"/>
    </row>
    <row r="29" spans="1:9" s="179" customFormat="1" ht="16.5" customHeight="1">
      <c r="A29" s="191" t="s">
        <v>386</v>
      </c>
      <c r="B29" s="213"/>
      <c r="C29" s="215" t="s">
        <v>144</v>
      </c>
      <c r="D29" s="283">
        <v>0</v>
      </c>
      <c r="E29" s="283">
        <v>0</v>
      </c>
      <c r="F29" s="283">
        <v>0</v>
      </c>
      <c r="G29" s="283">
        <v>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387</v>
      </c>
      <c r="B31" s="213"/>
      <c r="C31" s="214" t="s">
        <v>121</v>
      </c>
      <c r="D31" s="374">
        <v>0</v>
      </c>
      <c r="E31" s="374">
        <v>0</v>
      </c>
      <c r="F31" s="374">
        <v>0</v>
      </c>
      <c r="G31" s="375">
        <v>0</v>
      </c>
      <c r="H31" s="285"/>
      <c r="I31" s="212"/>
    </row>
    <row r="32" spans="1:9" s="179" customFormat="1" ht="16.5" customHeight="1">
      <c r="A32" s="191" t="s">
        <v>388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389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390</v>
      </c>
      <c r="B35" s="213"/>
      <c r="C35" s="222" t="s">
        <v>110</v>
      </c>
      <c r="D35" s="375">
        <v>-12</v>
      </c>
      <c r="E35" s="375">
        <v>-41292</v>
      </c>
      <c r="F35" s="375">
        <v>-16469</v>
      </c>
      <c r="G35" s="375">
        <v>-10459</v>
      </c>
      <c r="H35" s="285"/>
      <c r="I35" s="212"/>
    </row>
    <row r="36" spans="1:9" s="179" customFormat="1" ht="16.5" customHeight="1">
      <c r="A36" s="191" t="s">
        <v>391</v>
      </c>
      <c r="B36" s="213"/>
      <c r="C36" s="223" t="s">
        <v>485</v>
      </c>
      <c r="D36" s="374">
        <v>-12</v>
      </c>
      <c r="E36" s="374">
        <v>-41292</v>
      </c>
      <c r="F36" s="374">
        <v>-16469</v>
      </c>
      <c r="G36" s="375">
        <v>-10459</v>
      </c>
      <c r="H36" s="285"/>
      <c r="I36" s="212"/>
    </row>
    <row r="37" spans="1:9" s="179" customFormat="1" ht="16.5" customHeight="1">
      <c r="A37" s="191" t="s">
        <v>392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3.5" customHeight="1" thickBot="1">
      <c r="A38" s="204"/>
      <c r="B38" s="213"/>
      <c r="C38" s="214"/>
      <c r="D38" s="224"/>
      <c r="E38" s="225"/>
      <c r="F38" s="225"/>
      <c r="G38" s="253"/>
      <c r="H38" s="289"/>
      <c r="I38" s="212"/>
    </row>
    <row r="39" spans="1:9" s="179" customFormat="1" ht="19.5" customHeight="1" thickBot="1" thickTop="1">
      <c r="A39" s="226" t="s">
        <v>393</v>
      </c>
      <c r="B39" s="213"/>
      <c r="C39" s="207" t="s">
        <v>142</v>
      </c>
      <c r="D39" s="380">
        <v>251008</v>
      </c>
      <c r="E39" s="380">
        <v>57709</v>
      </c>
      <c r="F39" s="380">
        <v>39282</v>
      </c>
      <c r="G39" s="381">
        <v>-339147</v>
      </c>
      <c r="H39" s="288"/>
      <c r="I39" s="212"/>
    </row>
    <row r="40" spans="1:9" ht="9" customHeight="1" thickBot="1" thickTop="1">
      <c r="A40" s="204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394</v>
      </c>
      <c r="B42" s="106"/>
      <c r="C42" s="207" t="s">
        <v>106</v>
      </c>
      <c r="D42" s="349">
        <v>379583</v>
      </c>
      <c r="E42" s="349">
        <v>436192</v>
      </c>
      <c r="F42" s="349">
        <v>477318</v>
      </c>
      <c r="G42" s="382">
        <v>132324</v>
      </c>
      <c r="H42" s="280"/>
      <c r="I42" s="52"/>
    </row>
    <row r="43" spans="1:9" ht="15.75" thickTop="1">
      <c r="A43" s="191" t="s">
        <v>395</v>
      </c>
      <c r="B43" s="106"/>
      <c r="C43" s="214" t="s">
        <v>132</v>
      </c>
      <c r="D43" s="351">
        <v>384161</v>
      </c>
      <c r="E43" s="351">
        <v>441870</v>
      </c>
      <c r="F43" s="351">
        <v>481152</v>
      </c>
      <c r="G43" s="351">
        <v>142005</v>
      </c>
      <c r="H43" s="278"/>
      <c r="I43" s="52"/>
    </row>
    <row r="44" spans="1:9" ht="15">
      <c r="A44" s="191" t="s">
        <v>396</v>
      </c>
      <c r="B44" s="106"/>
      <c r="C44" s="214" t="s">
        <v>133</v>
      </c>
      <c r="D44" s="351">
        <v>4578</v>
      </c>
      <c r="E44" s="351">
        <v>5678</v>
      </c>
      <c r="F44" s="351">
        <v>3834</v>
      </c>
      <c r="G44" s="351">
        <v>9681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125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457</v>
      </c>
      <c r="D55" s="330">
        <f>IF(D39="M",0,D39)-IF(D10="M",0,D10)-IF(D12="M",0,D12)-IF(D23="M",0,D23)-IF(D35="M",0,D35)</f>
        <v>0</v>
      </c>
      <c r="E55" s="330">
        <f>IF(E39="M",0,E39)-IF(E10="M",0,E10)-IF(E12="M",0,E12)-IF(E23="M",0,E23)-IF(E35="M",0,E35)</f>
        <v>0</v>
      </c>
      <c r="F55" s="330">
        <f>IF(F39="M",0,F39)-IF(F10="M",0,F10)-IF(F12="M",0,F12)-IF(F23="M",0,F23)-IF(F35="M",0,F35)</f>
        <v>0</v>
      </c>
      <c r="G55" s="330">
        <f>IF(G39="M",0,G39)-IF(G10="M",0,G10)-IF(G12="M",0,G12)-IF(G23="M",0,G23)-IF(G35="M",0,G35)</f>
        <v>0</v>
      </c>
      <c r="H55" s="71"/>
      <c r="I55" s="72"/>
    </row>
    <row r="56" spans="2:9" ht="15.75">
      <c r="B56" s="243"/>
      <c r="C56" s="244" t="s">
        <v>458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459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460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461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462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463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465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464</v>
      </c>
      <c r="D64" s="338">
        <f>IF('Table 1'!E14="M",0,'Table 1'!E14)+IF('Table 3E'!D10="M",0,'Table 3E'!D10)</f>
        <v>0</v>
      </c>
      <c r="E64" s="338">
        <f>IF('Table 1'!F14="M",0,'Table 1'!F14)+IF('Table 3E'!E10="M",0,'Table 3E'!E10)</f>
        <v>0</v>
      </c>
      <c r="F64" s="338">
        <f>IF('Table 1'!G14="M",0,'Table 1'!G14)+IF('Table 3E'!F10="M",0,'Table 3E'!F10)</f>
        <v>0</v>
      </c>
      <c r="G64" s="338">
        <f>IF('Table 1'!H14="M",0,'Table 1'!H14)+IF('Table 3E'!G10="M",0,'Table 3E'!G10)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8.88671875" style="45" hidden="1" customWidth="1"/>
    <col min="2" max="2" width="9.77734375" style="30" customWidth="1"/>
    <col min="3" max="3" width="40.77734375" style="30" customWidth="1"/>
    <col min="4" max="4" width="19.99609375" style="30" customWidth="1"/>
    <col min="5" max="16384" width="9.77734375" style="30" customWidth="1"/>
  </cols>
  <sheetData>
    <row r="1" ht="7.5" customHeight="1"/>
    <row r="2" spans="2:4" ht="18">
      <c r="B2" s="183" t="s">
        <v>1</v>
      </c>
      <c r="D2" s="184"/>
    </row>
    <row r="3" ht="15.75" thickBot="1"/>
    <row r="4" spans="1:10" ht="16.5" thickTop="1">
      <c r="A4" s="185"/>
      <c r="B4" s="101"/>
      <c r="C4" s="103"/>
      <c r="D4" s="103"/>
      <c r="E4" s="104"/>
      <c r="F4" s="104"/>
      <c r="G4" s="104"/>
      <c r="H4" s="104"/>
      <c r="I4" s="104"/>
      <c r="J4" s="105"/>
    </row>
    <row r="5" spans="1:10" ht="18.75">
      <c r="A5" s="186"/>
      <c r="B5" s="107"/>
      <c r="C5" s="306" t="s">
        <v>491</v>
      </c>
      <c r="E5" s="109" t="s">
        <v>2</v>
      </c>
      <c r="F5" s="110"/>
      <c r="G5" s="111"/>
      <c r="H5" s="110"/>
      <c r="I5" s="112"/>
      <c r="J5" s="113"/>
    </row>
    <row r="6" spans="1:10" ht="15.75">
      <c r="A6" s="186"/>
      <c r="B6" s="107"/>
      <c r="C6" s="81" t="s">
        <v>492</v>
      </c>
      <c r="D6" s="60"/>
      <c r="E6" s="40">
        <v>2003</v>
      </c>
      <c r="F6" s="40">
        <v>2004</v>
      </c>
      <c r="G6" s="40">
        <v>2005</v>
      </c>
      <c r="H6" s="40">
        <v>2006</v>
      </c>
      <c r="I6" s="40">
        <v>2007</v>
      </c>
      <c r="J6" s="113"/>
    </row>
    <row r="7" spans="1:10" ht="15.75">
      <c r="A7" s="186"/>
      <c r="B7" s="107"/>
      <c r="C7" s="306" t="s">
        <v>493</v>
      </c>
      <c r="D7" s="187"/>
      <c r="E7" s="305" t="s">
        <v>494</v>
      </c>
      <c r="F7" s="305" t="s">
        <v>494</v>
      </c>
      <c r="G7" s="305" t="s">
        <v>494</v>
      </c>
      <c r="H7" s="305" t="s">
        <v>495</v>
      </c>
      <c r="I7" s="188" t="s">
        <v>49</v>
      </c>
      <c r="J7" s="113"/>
    </row>
    <row r="8" spans="1:10" ht="16.5" thickBot="1">
      <c r="A8" s="186"/>
      <c r="B8" s="189" t="s">
        <v>50</v>
      </c>
      <c r="C8" s="140"/>
      <c r="D8" s="144"/>
      <c r="E8" s="190"/>
      <c r="F8" s="190"/>
      <c r="G8" s="190"/>
      <c r="H8" s="190"/>
      <c r="I8" s="190"/>
      <c r="J8" s="113"/>
    </row>
    <row r="9" spans="1:10" ht="15.75">
      <c r="A9" s="186"/>
      <c r="B9" s="189" t="s">
        <v>51</v>
      </c>
      <c r="C9" s="134"/>
      <c r="D9" s="134"/>
      <c r="E9" s="121"/>
      <c r="F9" s="121"/>
      <c r="G9" s="121"/>
      <c r="H9" s="121"/>
      <c r="I9" s="121"/>
      <c r="J9" s="113"/>
    </row>
    <row r="10" spans="1:10" ht="15.75">
      <c r="A10" s="191" t="s">
        <v>397</v>
      </c>
      <c r="B10" s="192">
        <v>2</v>
      </c>
      <c r="C10" s="193" t="s">
        <v>52</v>
      </c>
      <c r="D10" s="193"/>
      <c r="E10" s="346">
        <v>178802</v>
      </c>
      <c r="F10" s="346">
        <v>210854</v>
      </c>
      <c r="G10" s="346">
        <v>235442</v>
      </c>
      <c r="H10" s="346">
        <v>291765</v>
      </c>
      <c r="I10" s="28"/>
      <c r="J10" s="113"/>
    </row>
    <row r="11" spans="1:10" ht="16.5" thickBot="1">
      <c r="A11" s="191"/>
      <c r="B11" s="192"/>
      <c r="C11" s="31"/>
      <c r="D11" s="31"/>
      <c r="E11" s="31"/>
      <c r="F11" s="31"/>
      <c r="G11" s="31"/>
      <c r="H11" s="31"/>
      <c r="I11" s="31"/>
      <c r="J11" s="113"/>
    </row>
    <row r="12" spans="1:10" ht="15.75">
      <c r="A12" s="191"/>
      <c r="B12" s="192"/>
      <c r="C12" s="121"/>
      <c r="D12" s="121"/>
      <c r="E12" s="134"/>
      <c r="F12" s="134"/>
      <c r="G12" s="134"/>
      <c r="H12" s="134"/>
      <c r="I12" s="134"/>
      <c r="J12" s="113"/>
    </row>
    <row r="13" spans="1:10" ht="15.75">
      <c r="A13" s="186"/>
      <c r="B13" s="192">
        <v>3</v>
      </c>
      <c r="C13" s="193" t="s">
        <v>53</v>
      </c>
      <c r="D13" s="193"/>
      <c r="E13" s="31"/>
      <c r="F13" s="31"/>
      <c r="G13" s="31"/>
      <c r="H13" s="31"/>
      <c r="I13" s="31"/>
      <c r="J13" s="113"/>
    </row>
    <row r="14" spans="1:10" ht="15">
      <c r="A14" s="186"/>
      <c r="B14" s="192"/>
      <c r="J14" s="113"/>
    </row>
    <row r="15" spans="1:10" ht="15">
      <c r="A15" s="186"/>
      <c r="B15" s="192"/>
      <c r="J15" s="113"/>
    </row>
    <row r="16" spans="1:10" ht="15.75">
      <c r="A16" s="191" t="s">
        <v>398</v>
      </c>
      <c r="B16" s="192"/>
      <c r="C16" s="61" t="s">
        <v>54</v>
      </c>
      <c r="D16" s="61"/>
      <c r="E16" s="28"/>
      <c r="F16" s="28"/>
      <c r="G16" s="28"/>
      <c r="H16" s="28"/>
      <c r="I16" s="28"/>
      <c r="J16" s="113"/>
    </row>
    <row r="17" spans="1:10" ht="15">
      <c r="A17" s="186"/>
      <c r="B17" s="192"/>
      <c r="J17" s="113"/>
    </row>
    <row r="18" spans="1:10" ht="15.75">
      <c r="A18" s="186"/>
      <c r="B18" s="192"/>
      <c r="C18" s="61" t="s">
        <v>55</v>
      </c>
      <c r="D18" s="61"/>
      <c r="E18" s="304"/>
      <c r="F18" s="304"/>
      <c r="G18" s="304"/>
      <c r="H18" s="304"/>
      <c r="I18" s="304"/>
      <c r="J18" s="113"/>
    </row>
    <row r="19" spans="1:10" ht="15.75">
      <c r="A19" s="186"/>
      <c r="B19" s="192"/>
      <c r="C19" s="61"/>
      <c r="D19" s="61"/>
      <c r="E19" s="304"/>
      <c r="F19" s="304"/>
      <c r="G19" s="304"/>
      <c r="H19" s="304"/>
      <c r="I19" s="304"/>
      <c r="J19" s="113"/>
    </row>
    <row r="20" spans="1:10" ht="15.75">
      <c r="A20" s="186"/>
      <c r="B20" s="192"/>
      <c r="C20" s="61"/>
      <c r="D20" s="61"/>
      <c r="E20" s="304"/>
      <c r="F20" s="304"/>
      <c r="G20" s="304"/>
      <c r="H20" s="304"/>
      <c r="I20" s="304"/>
      <c r="J20" s="113"/>
    </row>
    <row r="21" spans="1:10" ht="15.75">
      <c r="A21" s="186"/>
      <c r="B21" s="192"/>
      <c r="C21" s="61"/>
      <c r="D21" s="61"/>
      <c r="E21" s="304"/>
      <c r="F21" s="304"/>
      <c r="G21" s="304"/>
      <c r="H21" s="304"/>
      <c r="I21" s="304"/>
      <c r="J21" s="113"/>
    </row>
    <row r="22" spans="1:10" ht="15.75">
      <c r="A22" s="186"/>
      <c r="B22" s="192"/>
      <c r="C22" s="31"/>
      <c r="D22" s="31"/>
      <c r="E22" s="304"/>
      <c r="F22" s="304"/>
      <c r="G22" s="304"/>
      <c r="H22" s="304"/>
      <c r="I22" s="304"/>
      <c r="J22" s="113"/>
    </row>
    <row r="23" spans="1:10" ht="15.75">
      <c r="A23" s="186"/>
      <c r="B23" s="192"/>
      <c r="C23" s="31"/>
      <c r="D23" s="31"/>
      <c r="E23" s="304"/>
      <c r="F23" s="304"/>
      <c r="G23" s="304"/>
      <c r="H23" s="304"/>
      <c r="I23" s="304"/>
      <c r="J23" s="113"/>
    </row>
    <row r="24" spans="1:10" ht="15.75">
      <c r="A24" s="186"/>
      <c r="B24" s="192"/>
      <c r="C24" s="31"/>
      <c r="D24" s="31"/>
      <c r="E24" s="304"/>
      <c r="F24" s="304"/>
      <c r="G24" s="304"/>
      <c r="H24" s="304"/>
      <c r="I24" s="304"/>
      <c r="J24" s="113"/>
    </row>
    <row r="25" spans="1:10" ht="16.5" thickBot="1">
      <c r="A25" s="186"/>
      <c r="B25" s="192"/>
      <c r="E25" s="296"/>
      <c r="F25" s="296"/>
      <c r="G25" s="296"/>
      <c r="H25" s="296"/>
      <c r="I25" s="296"/>
      <c r="J25" s="113"/>
    </row>
    <row r="26" spans="1:10" ht="9.75" customHeight="1">
      <c r="A26" s="186"/>
      <c r="B26" s="192"/>
      <c r="C26" s="121"/>
      <c r="D26" s="121"/>
      <c r="E26" s="134"/>
      <c r="F26" s="134"/>
      <c r="G26" s="134"/>
      <c r="H26" s="134"/>
      <c r="I26" s="134"/>
      <c r="J26" s="113"/>
    </row>
    <row r="27" spans="1:10" ht="15.75">
      <c r="A27" s="186"/>
      <c r="B27" s="192">
        <v>4</v>
      </c>
      <c r="C27" s="193" t="s">
        <v>56</v>
      </c>
      <c r="D27" s="193"/>
      <c r="J27" s="113"/>
    </row>
    <row r="28" spans="1:10" ht="15.75">
      <c r="A28" s="186"/>
      <c r="B28" s="194"/>
      <c r="C28" s="193" t="s">
        <v>57</v>
      </c>
      <c r="D28" s="193"/>
      <c r="J28" s="113"/>
    </row>
    <row r="29" spans="1:10" ht="15.75">
      <c r="A29" s="186"/>
      <c r="B29" s="195"/>
      <c r="C29" s="31" t="s">
        <v>58</v>
      </c>
      <c r="E29" s="304"/>
      <c r="F29" s="304"/>
      <c r="G29" s="304"/>
      <c r="H29" s="304"/>
      <c r="I29" s="304"/>
      <c r="J29" s="113"/>
    </row>
    <row r="30" spans="1:10" ht="15">
      <c r="A30" s="186"/>
      <c r="B30" s="195"/>
      <c r="E30" s="304"/>
      <c r="F30" s="304"/>
      <c r="G30" s="304"/>
      <c r="H30" s="304"/>
      <c r="I30" s="304"/>
      <c r="J30" s="113"/>
    </row>
    <row r="31" spans="1:10" ht="15">
      <c r="A31" s="186"/>
      <c r="B31" s="195"/>
      <c r="E31" s="304"/>
      <c r="F31" s="304"/>
      <c r="G31" s="304"/>
      <c r="H31" s="304"/>
      <c r="I31" s="304"/>
      <c r="J31" s="113"/>
    </row>
    <row r="32" spans="1:10" ht="15">
      <c r="A32" s="186"/>
      <c r="B32" s="195"/>
      <c r="E32" s="304"/>
      <c r="F32" s="304"/>
      <c r="G32" s="304"/>
      <c r="H32" s="304"/>
      <c r="I32" s="304"/>
      <c r="J32" s="113"/>
    </row>
    <row r="33" spans="1:10" ht="15.75">
      <c r="A33" s="186"/>
      <c r="B33" s="195"/>
      <c r="C33" s="31" t="s">
        <v>59</v>
      </c>
      <c r="D33" s="31"/>
      <c r="E33" s="304"/>
      <c r="F33" s="304"/>
      <c r="G33" s="304"/>
      <c r="H33" s="304"/>
      <c r="I33" s="304"/>
      <c r="J33" s="113"/>
    </row>
    <row r="34" spans="1:10" ht="15">
      <c r="A34" s="186"/>
      <c r="B34" s="194"/>
      <c r="E34" s="304"/>
      <c r="F34" s="304"/>
      <c r="G34" s="304"/>
      <c r="H34" s="304"/>
      <c r="I34" s="304"/>
      <c r="J34" s="113"/>
    </row>
    <row r="35" spans="1:10" ht="15.75">
      <c r="A35" s="186"/>
      <c r="B35" s="194"/>
      <c r="C35" s="193"/>
      <c r="D35" s="193"/>
      <c r="E35" s="304"/>
      <c r="F35" s="304"/>
      <c r="G35" s="304"/>
      <c r="H35" s="304"/>
      <c r="I35" s="304"/>
      <c r="J35" s="113"/>
    </row>
    <row r="36" spans="1:10" ht="15.75" thickBot="1">
      <c r="A36" s="186"/>
      <c r="B36" s="195"/>
      <c r="C36" s="196"/>
      <c r="D36" s="196"/>
      <c r="E36" s="297"/>
      <c r="F36" s="297"/>
      <c r="G36" s="297"/>
      <c r="H36" s="297"/>
      <c r="I36" s="297"/>
      <c r="J36" s="113"/>
    </row>
    <row r="37" spans="1:10" ht="15.75">
      <c r="A37" s="186"/>
      <c r="B37" s="194"/>
      <c r="C37" s="31"/>
      <c r="D37" s="31"/>
      <c r="J37" s="113"/>
    </row>
    <row r="38" spans="1:10" ht="15.75">
      <c r="A38" s="191" t="s">
        <v>399</v>
      </c>
      <c r="B38" s="192">
        <v>10</v>
      </c>
      <c r="C38" s="193" t="s">
        <v>60</v>
      </c>
      <c r="D38" s="31"/>
      <c r="E38" s="28"/>
      <c r="F38" s="28"/>
      <c r="G38" s="28"/>
      <c r="H38" s="28"/>
      <c r="I38" s="28"/>
      <c r="J38" s="113"/>
    </row>
    <row r="39" spans="1:10" ht="15">
      <c r="A39" s="186"/>
      <c r="B39" s="162" t="s">
        <v>44</v>
      </c>
      <c r="J39" s="113"/>
    </row>
    <row r="40" spans="1:10" ht="15">
      <c r="A40" s="186"/>
      <c r="B40" s="162"/>
      <c r="C40" s="164" t="s">
        <v>37</v>
      </c>
      <c r="J40" s="113"/>
    </row>
    <row r="41" spans="1:10" ht="15.75">
      <c r="A41" s="186"/>
      <c r="B41" s="194"/>
      <c r="C41" s="164" t="s">
        <v>149</v>
      </c>
      <c r="D41" s="31"/>
      <c r="J41" s="113"/>
    </row>
    <row r="42" spans="1:10" ht="16.5" thickBot="1">
      <c r="A42" s="197"/>
      <c r="B42" s="198"/>
      <c r="C42" s="168"/>
      <c r="D42" s="168"/>
      <c r="E42" s="169"/>
      <c r="F42" s="169"/>
      <c r="G42" s="169"/>
      <c r="H42" s="169"/>
      <c r="I42" s="169"/>
      <c r="J42" s="170"/>
    </row>
    <row r="43" spans="2:4" ht="16.5" thickTop="1">
      <c r="B43" s="31"/>
      <c r="C43" s="31"/>
      <c r="D43" s="3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6.3359375" style="45" hidden="1" customWidth="1"/>
    <col min="2" max="2" width="9.77734375" style="30" customWidth="1"/>
    <col min="3" max="3" width="51.4453125" style="86" customWidth="1"/>
    <col min="4" max="16384" width="9.77734375" style="30" customWidth="1"/>
  </cols>
  <sheetData>
    <row r="1" spans="3:10" ht="18" customHeight="1">
      <c r="C1" s="85" t="s">
        <v>80</v>
      </c>
      <c r="D1" s="29"/>
      <c r="J1" s="98"/>
    </row>
    <row r="2" spans="2:4" ht="11.25" customHeight="1" thickBot="1">
      <c r="B2" s="31"/>
      <c r="C2" s="99"/>
      <c r="D2" s="31"/>
    </row>
    <row r="3" spans="1:10" ht="11.25" customHeight="1" thickTop="1">
      <c r="A3" s="100"/>
      <c r="B3" s="101"/>
      <c r="C3" s="102"/>
      <c r="D3" s="103"/>
      <c r="E3" s="104"/>
      <c r="F3" s="104"/>
      <c r="G3" s="104"/>
      <c r="H3" s="104"/>
      <c r="I3" s="104"/>
      <c r="J3" s="105"/>
    </row>
    <row r="4" spans="1:10" ht="18.75">
      <c r="A4" s="106"/>
      <c r="B4" s="107"/>
      <c r="C4" s="306" t="s">
        <v>491</v>
      </c>
      <c r="D4" s="108"/>
      <c r="E4" s="109" t="s">
        <v>2</v>
      </c>
      <c r="F4" s="110"/>
      <c r="G4" s="111"/>
      <c r="H4" s="110"/>
      <c r="I4" s="112"/>
      <c r="J4" s="113"/>
    </row>
    <row r="5" spans="1:10" ht="15.75">
      <c r="A5" s="106"/>
      <c r="B5" s="107"/>
      <c r="C5" s="81" t="s">
        <v>492</v>
      </c>
      <c r="D5" s="114" t="s">
        <v>3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13"/>
    </row>
    <row r="6" spans="1:10" ht="15.75">
      <c r="A6" s="106"/>
      <c r="B6" s="107"/>
      <c r="C6" s="306" t="s">
        <v>493</v>
      </c>
      <c r="D6" s="114" t="s">
        <v>4</v>
      </c>
      <c r="E6" s="305" t="s">
        <v>494</v>
      </c>
      <c r="F6" s="305" t="s">
        <v>494</v>
      </c>
      <c r="G6" s="305" t="s">
        <v>494</v>
      </c>
      <c r="H6" s="305" t="s">
        <v>495</v>
      </c>
      <c r="I6" s="40" t="s">
        <v>5</v>
      </c>
      <c r="J6" s="113"/>
    </row>
    <row r="7" spans="1:10" ht="16.5" thickBot="1">
      <c r="A7" s="106"/>
      <c r="B7" s="107"/>
      <c r="D7" s="115"/>
      <c r="E7" s="116"/>
      <c r="F7" s="116"/>
      <c r="G7" s="116"/>
      <c r="H7" s="116"/>
      <c r="I7" s="117"/>
      <c r="J7" s="113"/>
    </row>
    <row r="8" spans="1:10" ht="15.75">
      <c r="A8" s="106"/>
      <c r="B8" s="107"/>
      <c r="C8" s="118"/>
      <c r="D8" s="119"/>
      <c r="E8" s="120"/>
      <c r="F8" s="121"/>
      <c r="G8" s="121"/>
      <c r="H8" s="121"/>
      <c r="I8" s="122"/>
      <c r="J8" s="113"/>
    </row>
    <row r="9" spans="1:10" ht="16.5" thickBot="1">
      <c r="A9" s="106"/>
      <c r="B9" s="107"/>
      <c r="C9" s="123" t="s">
        <v>6</v>
      </c>
      <c r="D9" s="124" t="s">
        <v>61</v>
      </c>
      <c r="E9" s="108"/>
      <c r="F9" s="75"/>
      <c r="G9" s="75"/>
      <c r="H9" s="75"/>
      <c r="I9" s="125"/>
      <c r="J9" s="113"/>
    </row>
    <row r="10" spans="1:10" ht="17.25" thickBot="1" thickTop="1">
      <c r="A10" s="106" t="s">
        <v>159</v>
      </c>
      <c r="B10" s="107"/>
      <c r="C10" s="126" t="s">
        <v>7</v>
      </c>
      <c r="D10" s="46" t="s">
        <v>8</v>
      </c>
      <c r="E10" s="342">
        <v>-1365187</v>
      </c>
      <c r="F10" s="343">
        <v>-1336355</v>
      </c>
      <c r="G10" s="343">
        <v>-1715712.6153846155</v>
      </c>
      <c r="H10" s="343">
        <v>-2188165</v>
      </c>
      <c r="I10" s="344">
        <v>-1656705.086075566</v>
      </c>
      <c r="J10" s="113"/>
    </row>
    <row r="11" spans="1:10" ht="16.5" thickTop="1">
      <c r="A11" s="106" t="s">
        <v>160</v>
      </c>
      <c r="B11" s="107"/>
      <c r="C11" s="126" t="s">
        <v>9</v>
      </c>
      <c r="D11" s="124" t="s">
        <v>10</v>
      </c>
      <c r="E11" s="345">
        <v>-1094060</v>
      </c>
      <c r="F11" s="345">
        <v>-1229734</v>
      </c>
      <c r="G11" s="345">
        <v>-1583077</v>
      </c>
      <c r="H11" s="345">
        <v>-2406907</v>
      </c>
      <c r="I11" s="345">
        <v>-1758242.586075565</v>
      </c>
      <c r="J11" s="113"/>
    </row>
    <row r="12" spans="1:10" ht="15.75">
      <c r="A12" s="106" t="s">
        <v>161</v>
      </c>
      <c r="B12" s="107"/>
      <c r="C12" s="126" t="s">
        <v>11</v>
      </c>
      <c r="D12" s="124" t="s">
        <v>12</v>
      </c>
      <c r="E12" s="346" t="s">
        <v>496</v>
      </c>
      <c r="F12" s="346" t="s">
        <v>496</v>
      </c>
      <c r="G12" s="346" t="s">
        <v>496</v>
      </c>
      <c r="H12" s="346" t="s">
        <v>496</v>
      </c>
      <c r="I12" s="346" t="s">
        <v>496</v>
      </c>
      <c r="J12" s="113"/>
    </row>
    <row r="13" spans="1:10" ht="15.75">
      <c r="A13" s="106" t="s">
        <v>162</v>
      </c>
      <c r="B13" s="107"/>
      <c r="C13" s="126" t="s">
        <v>13</v>
      </c>
      <c r="D13" s="124" t="s">
        <v>14</v>
      </c>
      <c r="E13" s="346">
        <v>-29272</v>
      </c>
      <c r="F13" s="346">
        <v>-44949</v>
      </c>
      <c r="G13" s="346">
        <v>-95300.61538461538</v>
      </c>
      <c r="H13" s="346">
        <v>-158211</v>
      </c>
      <c r="I13" s="346">
        <v>-61100</v>
      </c>
      <c r="J13" s="113"/>
    </row>
    <row r="14" spans="1:10" ht="15.75">
      <c r="A14" s="106" t="s">
        <v>163</v>
      </c>
      <c r="B14" s="107"/>
      <c r="C14" s="126" t="s">
        <v>15</v>
      </c>
      <c r="D14" s="124" t="s">
        <v>16</v>
      </c>
      <c r="E14" s="346">
        <v>-241855</v>
      </c>
      <c r="F14" s="346">
        <v>-61672</v>
      </c>
      <c r="G14" s="346">
        <v>-37335</v>
      </c>
      <c r="H14" s="346">
        <v>376953</v>
      </c>
      <c r="I14" s="346">
        <v>162637.49999999907</v>
      </c>
      <c r="J14" s="113"/>
    </row>
    <row r="15" spans="1:10" ht="16.5" thickBot="1">
      <c r="A15" s="106"/>
      <c r="B15" s="107"/>
      <c r="C15" s="127"/>
      <c r="D15" s="128"/>
      <c r="E15" s="129"/>
      <c r="F15" s="130"/>
      <c r="G15" s="130"/>
      <c r="H15" s="130"/>
      <c r="I15" s="131"/>
      <c r="J15" s="113"/>
    </row>
    <row r="16" spans="1:10" ht="15.75">
      <c r="A16" s="106"/>
      <c r="B16" s="107"/>
      <c r="C16" s="132"/>
      <c r="D16" s="122"/>
      <c r="E16" s="133"/>
      <c r="F16" s="134"/>
      <c r="G16" s="134"/>
      <c r="H16" s="134"/>
      <c r="I16" s="135"/>
      <c r="J16" s="113"/>
    </row>
    <row r="17" spans="1:10" ht="16.5" thickBot="1">
      <c r="A17" s="106"/>
      <c r="B17" s="107"/>
      <c r="C17" s="123" t="s">
        <v>17</v>
      </c>
      <c r="D17" s="136"/>
      <c r="E17" s="108"/>
      <c r="F17" s="75"/>
      <c r="G17" s="75"/>
      <c r="H17" s="75"/>
      <c r="I17" s="137"/>
      <c r="J17" s="113"/>
    </row>
    <row r="18" spans="1:10" ht="17.25" thickBot="1" thickTop="1">
      <c r="A18" s="106" t="s">
        <v>164</v>
      </c>
      <c r="B18" s="107"/>
      <c r="C18" s="123" t="s">
        <v>18</v>
      </c>
      <c r="D18" s="138"/>
      <c r="E18" s="342">
        <v>10981849</v>
      </c>
      <c r="F18" s="343">
        <v>12296209</v>
      </c>
      <c r="G18" s="343">
        <v>13582512</v>
      </c>
      <c r="H18" s="343">
        <v>15592502</v>
      </c>
      <c r="I18" s="344">
        <v>16857500</v>
      </c>
      <c r="J18" s="113"/>
    </row>
    <row r="19" spans="1:10" ht="16.5" thickTop="1">
      <c r="A19" s="106"/>
      <c r="B19" s="107"/>
      <c r="C19" s="84" t="s">
        <v>19</v>
      </c>
      <c r="D19" s="48"/>
      <c r="E19" s="139"/>
      <c r="F19" s="140"/>
      <c r="G19" s="140"/>
      <c r="H19" s="140"/>
      <c r="I19" s="125"/>
      <c r="J19" s="113"/>
    </row>
    <row r="20" spans="1:10" ht="15.75">
      <c r="A20" s="106" t="s">
        <v>165</v>
      </c>
      <c r="B20" s="107"/>
      <c r="C20" s="126" t="s">
        <v>20</v>
      </c>
      <c r="D20" s="124" t="s">
        <v>21</v>
      </c>
      <c r="E20" s="346">
        <v>71</v>
      </c>
      <c r="F20" s="346">
        <v>223</v>
      </c>
      <c r="G20" s="346">
        <v>129</v>
      </c>
      <c r="H20" s="346">
        <v>3750</v>
      </c>
      <c r="I20" s="311"/>
      <c r="J20" s="113"/>
    </row>
    <row r="21" spans="1:10" ht="15.75">
      <c r="A21" s="106" t="s">
        <v>166</v>
      </c>
      <c r="B21" s="107"/>
      <c r="C21" s="126" t="s">
        <v>22</v>
      </c>
      <c r="D21" s="46" t="s">
        <v>23</v>
      </c>
      <c r="E21" s="346">
        <v>9363201</v>
      </c>
      <c r="F21" s="346">
        <v>10863473</v>
      </c>
      <c r="G21" s="346">
        <v>12153912</v>
      </c>
      <c r="H21" s="346">
        <v>13738280.999999998</v>
      </c>
      <c r="I21" s="312"/>
      <c r="J21" s="113"/>
    </row>
    <row r="22" spans="1:10" ht="15.75">
      <c r="A22" s="106" t="s">
        <v>167</v>
      </c>
      <c r="B22" s="107"/>
      <c r="C22" s="84" t="s">
        <v>24</v>
      </c>
      <c r="D22" s="124" t="s">
        <v>25</v>
      </c>
      <c r="E22" s="346">
        <v>2056237</v>
      </c>
      <c r="F22" s="346">
        <v>2044557</v>
      </c>
      <c r="G22" s="346">
        <v>2057204</v>
      </c>
      <c r="H22" s="346">
        <v>2390366</v>
      </c>
      <c r="I22" s="311"/>
      <c r="J22" s="113"/>
    </row>
    <row r="23" spans="1:10" ht="15.75">
      <c r="A23" s="106" t="s">
        <v>168</v>
      </c>
      <c r="B23" s="107"/>
      <c r="C23" s="84" t="s">
        <v>26</v>
      </c>
      <c r="D23" s="124" t="s">
        <v>27</v>
      </c>
      <c r="E23" s="346">
        <v>7306964</v>
      </c>
      <c r="F23" s="346">
        <v>8818916</v>
      </c>
      <c r="G23" s="346">
        <v>10096708</v>
      </c>
      <c r="H23" s="346">
        <v>11347914.999999998</v>
      </c>
      <c r="I23" s="311"/>
      <c r="J23" s="113"/>
    </row>
    <row r="24" spans="1:10" ht="15.75">
      <c r="A24" s="106" t="s">
        <v>169</v>
      </c>
      <c r="B24" s="107"/>
      <c r="C24" s="126" t="s">
        <v>28</v>
      </c>
      <c r="D24" s="124" t="s">
        <v>29</v>
      </c>
      <c r="E24" s="346">
        <v>1618577</v>
      </c>
      <c r="F24" s="346">
        <v>1432513</v>
      </c>
      <c r="G24" s="346">
        <v>1428471</v>
      </c>
      <c r="H24" s="346">
        <v>1850471</v>
      </c>
      <c r="I24" s="312"/>
      <c r="J24" s="113"/>
    </row>
    <row r="25" spans="1:10" ht="15.75">
      <c r="A25" s="106" t="s">
        <v>170</v>
      </c>
      <c r="B25" s="107"/>
      <c r="C25" s="84" t="s">
        <v>24</v>
      </c>
      <c r="D25" s="46" t="s">
        <v>30</v>
      </c>
      <c r="E25" s="346">
        <v>93852</v>
      </c>
      <c r="F25" s="346">
        <v>128679</v>
      </c>
      <c r="G25" s="346">
        <v>104909</v>
      </c>
      <c r="H25" s="346">
        <v>125812</v>
      </c>
      <c r="I25" s="311"/>
      <c r="J25" s="113"/>
    </row>
    <row r="26" spans="1:10" ht="15.75">
      <c r="A26" s="106" t="s">
        <v>171</v>
      </c>
      <c r="B26" s="107"/>
      <c r="C26" s="84" t="s">
        <v>26</v>
      </c>
      <c r="D26" s="46" t="s">
        <v>31</v>
      </c>
      <c r="E26" s="346">
        <v>1524725</v>
      </c>
      <c r="F26" s="346">
        <v>1303834</v>
      </c>
      <c r="G26" s="346">
        <v>1323562</v>
      </c>
      <c r="H26" s="346">
        <v>1724659</v>
      </c>
      <c r="I26" s="311"/>
      <c r="J26" s="113"/>
    </row>
    <row r="27" spans="1:10" ht="16.5" thickBot="1">
      <c r="A27" s="106"/>
      <c r="B27" s="107"/>
      <c r="C27" s="141"/>
      <c r="D27" s="142"/>
      <c r="E27" s="143"/>
      <c r="F27" s="130"/>
      <c r="G27" s="130"/>
      <c r="H27" s="130"/>
      <c r="I27" s="144"/>
      <c r="J27" s="113"/>
    </row>
    <row r="28" spans="1:10" ht="15.75">
      <c r="A28" s="106"/>
      <c r="B28" s="107"/>
      <c r="C28" s="145"/>
      <c r="D28" s="146"/>
      <c r="E28" s="133"/>
      <c r="F28" s="134"/>
      <c r="G28" s="134"/>
      <c r="H28" s="134"/>
      <c r="I28" s="119"/>
      <c r="J28" s="113"/>
    </row>
    <row r="29" spans="1:10" ht="15.75">
      <c r="A29" s="106"/>
      <c r="B29" s="107"/>
      <c r="C29" s="123" t="s">
        <v>107</v>
      </c>
      <c r="D29" s="136"/>
      <c r="E29" s="139"/>
      <c r="F29" s="140"/>
      <c r="G29" s="140"/>
      <c r="H29" s="140"/>
      <c r="I29" s="147"/>
      <c r="J29" s="113"/>
    </row>
    <row r="30" spans="1:10" ht="15.75">
      <c r="A30" s="106" t="s">
        <v>172</v>
      </c>
      <c r="B30" s="148"/>
      <c r="C30" s="123" t="s">
        <v>32</v>
      </c>
      <c r="D30" s="124" t="s">
        <v>33</v>
      </c>
      <c r="E30" s="347">
        <v>657882</v>
      </c>
      <c r="F30" s="347">
        <v>733655</v>
      </c>
      <c r="G30" s="347">
        <v>873037</v>
      </c>
      <c r="H30" s="347">
        <v>1044751</v>
      </c>
      <c r="I30" s="347">
        <v>910474.940400593</v>
      </c>
      <c r="J30" s="113"/>
    </row>
    <row r="31" spans="1:10" ht="15.75">
      <c r="A31" s="106" t="s">
        <v>173</v>
      </c>
      <c r="B31" s="148"/>
      <c r="C31" s="123" t="s">
        <v>34</v>
      </c>
      <c r="D31" s="124" t="s">
        <v>66</v>
      </c>
      <c r="E31" s="347">
        <v>766899</v>
      </c>
      <c r="F31" s="347">
        <v>906667</v>
      </c>
      <c r="G31" s="347">
        <v>908429</v>
      </c>
      <c r="H31" s="347">
        <v>927044</v>
      </c>
      <c r="I31" s="347">
        <v>1010918.7829309237</v>
      </c>
      <c r="J31" s="113"/>
    </row>
    <row r="32" spans="1:10" s="153" customFormat="1" ht="15.75">
      <c r="A32" s="106" t="s">
        <v>174</v>
      </c>
      <c r="B32" s="149"/>
      <c r="C32" s="150" t="s">
        <v>75</v>
      </c>
      <c r="D32" s="151" t="s">
        <v>86</v>
      </c>
      <c r="E32" s="348">
        <v>760264</v>
      </c>
      <c r="F32" s="348">
        <v>902967</v>
      </c>
      <c r="G32" s="348">
        <v>910595</v>
      </c>
      <c r="H32" s="348">
        <v>939146</v>
      </c>
      <c r="I32" s="348">
        <v>1009701.7154390622</v>
      </c>
      <c r="J32" s="152"/>
    </row>
    <row r="33" spans="1:10" ht="16.5" thickBot="1">
      <c r="A33" s="106"/>
      <c r="B33" s="148"/>
      <c r="C33" s="154"/>
      <c r="D33" s="155"/>
      <c r="E33" s="156"/>
      <c r="F33" s="157"/>
      <c r="G33" s="157"/>
      <c r="H33" s="157"/>
      <c r="I33" s="158"/>
      <c r="J33" s="113"/>
    </row>
    <row r="34" spans="1:10" ht="16.5" thickBot="1">
      <c r="A34" s="106"/>
      <c r="B34" s="148"/>
      <c r="C34" s="118"/>
      <c r="D34" s="135"/>
      <c r="E34" s="159"/>
      <c r="F34" s="160"/>
      <c r="G34" s="160"/>
      <c r="H34" s="160"/>
      <c r="I34" s="161"/>
      <c r="J34" s="113"/>
    </row>
    <row r="35" spans="1:10" ht="17.25" thickBot="1" thickTop="1">
      <c r="A35" s="106" t="s">
        <v>175</v>
      </c>
      <c r="B35" s="148"/>
      <c r="C35" s="123" t="s">
        <v>35</v>
      </c>
      <c r="D35" s="124" t="s">
        <v>36</v>
      </c>
      <c r="E35" s="342">
        <v>18940742</v>
      </c>
      <c r="F35" s="343">
        <v>20717110</v>
      </c>
      <c r="G35" s="343">
        <v>22055093</v>
      </c>
      <c r="H35" s="343">
        <v>23757230.1</v>
      </c>
      <c r="I35" s="344">
        <v>25700000</v>
      </c>
      <c r="J35" s="113"/>
    </row>
    <row r="36" spans="1:10" ht="11.25" customHeight="1" thickTop="1">
      <c r="A36" s="106"/>
      <c r="B36" s="162"/>
      <c r="C36" s="83"/>
      <c r="D36" s="31"/>
      <c r="J36" s="113"/>
    </row>
    <row r="37" spans="1:10" ht="15.75">
      <c r="A37" s="106"/>
      <c r="B37" s="148"/>
      <c r="C37" s="163" t="s">
        <v>37</v>
      </c>
      <c r="D37" s="164"/>
      <c r="J37" s="113"/>
    </row>
    <row r="38" spans="1:10" ht="11.25" customHeight="1" thickBot="1">
      <c r="A38" s="165"/>
      <c r="B38" s="166"/>
      <c r="C38" s="167"/>
      <c r="D38" s="168"/>
      <c r="E38" s="169"/>
      <c r="F38" s="169"/>
      <c r="G38" s="169"/>
      <c r="H38" s="169"/>
      <c r="I38" s="169"/>
      <c r="J38" s="170"/>
    </row>
    <row r="39" ht="15.75" thickTop="1"/>
    <row r="41" spans="2:10" ht="15">
      <c r="B41" s="171" t="s">
        <v>157</v>
      </c>
      <c r="C41" s="82"/>
      <c r="D41" s="69"/>
      <c r="E41" s="69"/>
      <c r="F41" s="69"/>
      <c r="G41" s="69"/>
      <c r="H41" s="69"/>
      <c r="I41" s="69"/>
      <c r="J41" s="70"/>
    </row>
    <row r="42" spans="2:10" ht="15.75">
      <c r="B42" s="172"/>
      <c r="C42" s="173" t="s">
        <v>400</v>
      </c>
      <c r="D42" s="75"/>
      <c r="E42" s="328">
        <f>IF(E10="M",0,E10)-IF(E11="M",0,E11)-IF(E12="M",0,E12)-IF(E13="M",0,E13)-IF(E14="M",0,E14)</f>
        <v>0</v>
      </c>
      <c r="F42" s="328">
        <f>IF(F10="M",0,F10)-IF(F11="M",0,F11)-IF(F12="M",0,F12)-IF(F13="M",0,F13)-IF(F14="M",0,F14)</f>
        <v>0</v>
      </c>
      <c r="G42" s="328">
        <f>IF(G10="M",0,G10)-IF(G11="M",0,G11)-IF(G12="M",0,G12)-IF(G13="M",0,G13)-IF(G14="M",0,G14)</f>
        <v>-1.1641532182693481E-10</v>
      </c>
      <c r="H42" s="328">
        <f>IF(H10="M",0,H10)-IF(H11="M",0,H11)-IF(H12="M",0,H12)-IF(H13="M",0,H13)-IF(H14="M",0,H14)</f>
        <v>0</v>
      </c>
      <c r="I42" s="328">
        <f>IF(I10="M",0,I10)-IF(I11="M",0,I11)-IF(I12="M",0,I12)-IF(I13="M",0,I13)-IF(I14="M",0,I14)</f>
        <v>0</v>
      </c>
      <c r="J42" s="174"/>
    </row>
    <row r="43" spans="2:10" ht="15.75">
      <c r="B43" s="175"/>
      <c r="C43" s="173" t="s">
        <v>401</v>
      </c>
      <c r="D43" s="75"/>
      <c r="E43" s="328">
        <f>IF(E18="M",0,E18)-IF(E20="M",0,E20)-IF(E21="M",0,E21)-IF(E24="M",0,E24)</f>
        <v>0</v>
      </c>
      <c r="F43" s="328">
        <f>IF(F18="M",0,F18)-IF(F20="M",0,F20)-IF(F21="M",0,F21)-IF(F24="M",0,F24)</f>
        <v>0</v>
      </c>
      <c r="G43" s="328">
        <f>IF(G18="M",0,G18)-IF(G20="M",0,G20)-IF(G21="M",0,G21)-IF(G24="M",0,G24)</f>
        <v>0</v>
      </c>
      <c r="H43" s="328">
        <f>IF(H18="M",0,H18)-IF(H20="M",0,H20)-IF(H21="M",0,H21)-IF(H24="M",0,H24)</f>
        <v>1.862645149230957E-09</v>
      </c>
      <c r="I43" s="328"/>
      <c r="J43" s="174"/>
    </row>
    <row r="44" spans="2:10" ht="15.75">
      <c r="B44" s="175"/>
      <c r="C44" s="173" t="s">
        <v>402</v>
      </c>
      <c r="D44" s="75"/>
      <c r="E44" s="328">
        <f>IF(E21="M",0,E21)-IF(E22="M",0,E22)-IF(E23="M",0,E23)</f>
        <v>0</v>
      </c>
      <c r="F44" s="328">
        <f>IF(F21="M",0,F21)-IF(F22="M",0,F22)-IF(F23="M",0,F23)</f>
        <v>0</v>
      </c>
      <c r="G44" s="328">
        <f>IF(G21="M",0,G21)-IF(G22="M",0,G22)-IF(G23="M",0,G23)</f>
        <v>0</v>
      </c>
      <c r="H44" s="328">
        <f>IF(H21="M",0,H21)-IF(H22="M",0,H22)-IF(H23="M",0,H23)</f>
        <v>0</v>
      </c>
      <c r="I44" s="328"/>
      <c r="J44" s="174"/>
    </row>
    <row r="45" spans="2:10" ht="15.75">
      <c r="B45" s="176"/>
      <c r="C45" s="177" t="s">
        <v>403</v>
      </c>
      <c r="D45" s="76"/>
      <c r="E45" s="329">
        <f>IF(E24="M",0,E24)-IF(E25="M",0,E25)-IF(E26="M",0,E26)</f>
        <v>0</v>
      </c>
      <c r="F45" s="329">
        <f>IF(F24="M",0,F24)-IF(F25="M",0,F25)-IF(F26="M",0,F26)</f>
        <v>0</v>
      </c>
      <c r="G45" s="329">
        <f>IF(G24="M",0,G24)-IF(G25="M",0,G25)-IF(G26="M",0,G26)</f>
        <v>0</v>
      </c>
      <c r="H45" s="329">
        <f>IF(H24="M",0,H24)-IF(H25="M",0,H25)-IF(H26="M",0,H26)</f>
        <v>0</v>
      </c>
      <c r="I45" s="329"/>
      <c r="J45" s="178"/>
    </row>
    <row r="46" ht="15.75">
      <c r="D46" s="31"/>
    </row>
    <row r="47" ht="10.5" customHeight="1">
      <c r="D47" s="31"/>
    </row>
    <row r="48" ht="15.75">
      <c r="D48" s="31"/>
    </row>
    <row r="49" ht="15.75">
      <c r="D49" s="31"/>
    </row>
    <row r="50" ht="6" customHeight="1">
      <c r="D50" s="31"/>
    </row>
    <row r="51" ht="15.75">
      <c r="D51" s="31"/>
    </row>
    <row r="52" ht="15.75">
      <c r="D52" s="31"/>
    </row>
    <row r="53" ht="15.75">
      <c r="D53" s="31"/>
    </row>
    <row r="54" ht="15.75">
      <c r="D54" s="31"/>
    </row>
    <row r="55" ht="15.75">
      <c r="D55" s="31"/>
    </row>
    <row r="56" ht="15.75">
      <c r="D56" s="31"/>
    </row>
    <row r="57" ht="15.75">
      <c r="D57" s="31"/>
    </row>
    <row r="58" ht="15.75">
      <c r="D58" s="31"/>
    </row>
    <row r="59" ht="15.75">
      <c r="D59" s="31"/>
    </row>
    <row r="60" ht="15.75">
      <c r="D60" s="31"/>
    </row>
    <row r="61" ht="15.75">
      <c r="D61" s="31"/>
    </row>
    <row r="62" ht="15.75">
      <c r="D62" s="31"/>
    </row>
    <row r="63" ht="15.75">
      <c r="D63" s="31"/>
    </row>
    <row r="64" ht="15.75">
      <c r="D64" s="31"/>
    </row>
    <row r="65" ht="15.75">
      <c r="D65" s="31"/>
    </row>
    <row r="66" ht="15.75">
      <c r="D66" s="31"/>
    </row>
    <row r="67" ht="15.75">
      <c r="D67" s="31"/>
    </row>
    <row r="68" ht="15.75">
      <c r="D68" s="31"/>
    </row>
    <row r="69" ht="15.75">
      <c r="D69" s="31"/>
    </row>
    <row r="70" ht="15.75">
      <c r="D70" s="31"/>
    </row>
    <row r="71" ht="15.75">
      <c r="D71" s="31"/>
    </row>
    <row r="72" ht="15.75">
      <c r="D72" s="31"/>
    </row>
    <row r="73" ht="15.75">
      <c r="D73" s="31"/>
    </row>
    <row r="74" ht="15.75">
      <c r="D74" s="31"/>
    </row>
    <row r="76" ht="9" customHeight="1"/>
    <row r="78" ht="12" customHeight="1"/>
    <row r="81" ht="11.25" customHeight="1"/>
    <row r="83" ht="15.75">
      <c r="D83" s="31"/>
    </row>
    <row r="84" ht="15.75">
      <c r="D84" s="31"/>
    </row>
    <row r="85" ht="15.75">
      <c r="D85" s="31"/>
    </row>
    <row r="86" ht="10.5" customHeight="1">
      <c r="D86" s="31"/>
    </row>
    <row r="87" ht="15.75">
      <c r="D87" s="31"/>
    </row>
    <row r="88" ht="15.75">
      <c r="D88" s="31"/>
    </row>
    <row r="89" ht="6" customHeight="1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2" ht="9" customHeight="1"/>
    <row r="114" ht="12" customHeight="1"/>
    <row r="117" ht="11.25" customHeight="1"/>
    <row r="119" ht="15.75">
      <c r="D119" s="31"/>
    </row>
    <row r="120" ht="15.75">
      <c r="D120" s="31"/>
    </row>
    <row r="121" ht="15.75">
      <c r="D121" s="31"/>
    </row>
    <row r="122" ht="10.5" customHeight="1">
      <c r="D122" s="31"/>
    </row>
    <row r="123" ht="15.75">
      <c r="D123" s="31"/>
    </row>
    <row r="124" ht="15.75">
      <c r="D124" s="31"/>
    </row>
    <row r="125" ht="6" customHeight="1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8" ht="9" customHeight="1"/>
    <row r="150" ht="12" customHeight="1"/>
    <row r="153" ht="11.25" customHeight="1"/>
    <row r="155" ht="15.75">
      <c r="D155" s="31"/>
    </row>
    <row r="156" ht="15.75">
      <c r="D156" s="31"/>
    </row>
    <row r="157" ht="15.75">
      <c r="D157" s="31"/>
    </row>
    <row r="158" ht="10.5" customHeight="1">
      <c r="D158" s="31"/>
    </row>
    <row r="159" ht="15.75">
      <c r="D159" s="31"/>
    </row>
    <row r="160" ht="15.75">
      <c r="D160" s="31"/>
    </row>
    <row r="161" ht="6" customHeight="1">
      <c r="D161" s="31"/>
    </row>
    <row r="162" ht="15.75">
      <c r="D162" s="31"/>
    </row>
    <row r="163" ht="15.75">
      <c r="D163" s="31"/>
    </row>
    <row r="164" ht="15.75">
      <c r="D164" s="31"/>
    </row>
    <row r="165" ht="15.75">
      <c r="D165" s="31"/>
    </row>
    <row r="166" ht="15.75">
      <c r="D166" s="31"/>
    </row>
    <row r="167" ht="15.75">
      <c r="D167" s="31"/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  <row r="178" ht="15.75">
      <c r="D178" s="31"/>
    </row>
    <row r="179" ht="15.75">
      <c r="D179" s="31"/>
    </row>
    <row r="180" ht="15.75">
      <c r="D180" s="31"/>
    </row>
    <row r="181" ht="15.75">
      <c r="D181" s="31"/>
    </row>
    <row r="182" ht="15.75">
      <c r="D182" s="31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9" customFormat="1" ht="14.25">
      <c r="A253" s="45"/>
      <c r="C253" s="180"/>
    </row>
    <row r="254" spans="1:3" s="181" customFormat="1" ht="12.75">
      <c r="A254" s="45"/>
      <c r="C254" s="182"/>
    </row>
    <row r="255" spans="1:3" s="179" customFormat="1" ht="14.25">
      <c r="A255" s="45"/>
      <c r="C255" s="180"/>
    </row>
    <row r="256" spans="1:3" s="179" customFormat="1" ht="14.25">
      <c r="A256" s="45"/>
      <c r="C256" s="180"/>
    </row>
    <row r="257" spans="1:3" s="179" customFormat="1" ht="14.25">
      <c r="A257" s="45"/>
      <c r="C257" s="180"/>
    </row>
    <row r="258" spans="1:3" s="179" customFormat="1" ht="14.25">
      <c r="A258" s="45"/>
      <c r="C258" s="180"/>
    </row>
    <row r="259" spans="1:3" s="179" customFormat="1" ht="14.25">
      <c r="A259" s="45"/>
      <c r="C259" s="180"/>
    </row>
    <row r="260" spans="1:3" s="179" customFormat="1" ht="14.25">
      <c r="A260" s="45"/>
      <c r="C260" s="180"/>
    </row>
    <row r="261" spans="1:3" s="179" customFormat="1" ht="14.25">
      <c r="A261" s="45"/>
      <c r="C261" s="180"/>
    </row>
    <row r="262" spans="1:3" s="179" customFormat="1" ht="14.25">
      <c r="A262" s="45"/>
      <c r="C262" s="180"/>
    </row>
    <row r="263" spans="1:3" s="179" customFormat="1" ht="14.25">
      <c r="A263" s="45"/>
      <c r="C263" s="180"/>
    </row>
    <row r="264" spans="1:3" s="179" customFormat="1" ht="14.25">
      <c r="A264" s="45"/>
      <c r="C264" s="180"/>
    </row>
    <row r="265" spans="1:3" s="179" customFormat="1" ht="14.25">
      <c r="A265" s="45"/>
      <c r="C265" s="180"/>
    </row>
    <row r="266" spans="1:3" s="179" customFormat="1" ht="14.25">
      <c r="A266" s="45"/>
      <c r="C266" s="180"/>
    </row>
    <row r="267" spans="1:3" s="179" customFormat="1" ht="14.25">
      <c r="A267" s="45"/>
      <c r="C267" s="180"/>
    </row>
    <row r="268" spans="1:3" s="179" customFormat="1" ht="14.25">
      <c r="A268" s="45"/>
      <c r="C268" s="180"/>
    </row>
    <row r="269" spans="1:3" s="179" customFormat="1" ht="14.25">
      <c r="A269" s="45"/>
      <c r="C269" s="180"/>
    </row>
    <row r="270" spans="1:3" s="179" customFormat="1" ht="14.25">
      <c r="A270" s="45"/>
      <c r="C270" s="180"/>
    </row>
    <row r="271" spans="1:3" s="179" customFormat="1" ht="14.25">
      <c r="A271" s="45"/>
      <c r="C271" s="180"/>
    </row>
    <row r="272" spans="1:3" s="179" customFormat="1" ht="14.25">
      <c r="A272" s="45"/>
      <c r="C272" s="180"/>
    </row>
    <row r="273" spans="1:3" s="179" customFormat="1" ht="14.25">
      <c r="A273" s="45"/>
      <c r="C273" s="180"/>
    </row>
    <row r="274" spans="1:3" s="179" customFormat="1" ht="14.25">
      <c r="A274" s="45"/>
      <c r="C274" s="180"/>
    </row>
    <row r="275" spans="1:3" s="179" customFormat="1" ht="14.25">
      <c r="A275" s="45"/>
      <c r="C275" s="180"/>
    </row>
    <row r="276" spans="1:3" s="179" customFormat="1" ht="14.25">
      <c r="A276" s="45"/>
      <c r="C276" s="180"/>
    </row>
    <row r="277" spans="1:3" s="179" customFormat="1" ht="14.25">
      <c r="A277" s="45"/>
      <c r="C277" s="180"/>
    </row>
    <row r="278" spans="1:3" s="179" customFormat="1" ht="14.25">
      <c r="A278" s="45"/>
      <c r="C278" s="180"/>
    </row>
    <row r="279" spans="1:3" s="179" customFormat="1" ht="14.25">
      <c r="A279" s="45"/>
      <c r="C279" s="180"/>
    </row>
    <row r="280" spans="1:3" s="179" customFormat="1" ht="14.25">
      <c r="A280" s="45"/>
      <c r="C280" s="180"/>
    </row>
    <row r="281" spans="1:3" s="179" customFormat="1" ht="14.25">
      <c r="A281" s="45"/>
      <c r="C281" s="180"/>
    </row>
    <row r="282" spans="1:3" s="179" customFormat="1" ht="14.25">
      <c r="A282" s="45"/>
      <c r="C282" s="18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9" customFormat="1" ht="14.25">
      <c r="A307" s="45"/>
      <c r="C307" s="180"/>
    </row>
    <row r="308" spans="1:3" s="181" customFormat="1" ht="12.75">
      <c r="A308" s="45"/>
      <c r="C308" s="182"/>
    </row>
    <row r="309" spans="1:3" s="179" customFormat="1" ht="14.25">
      <c r="A309" s="45"/>
      <c r="C309" s="180"/>
    </row>
    <row r="310" spans="1:3" s="179" customFormat="1" ht="14.25">
      <c r="A310" s="45"/>
      <c r="C310" s="180"/>
    </row>
    <row r="311" spans="1:3" s="179" customFormat="1" ht="14.25">
      <c r="A311" s="45"/>
      <c r="C311" s="180"/>
    </row>
    <row r="312" spans="1:3" s="179" customFormat="1" ht="14.25">
      <c r="A312" s="45"/>
      <c r="C312" s="180"/>
    </row>
    <row r="313" spans="1:3" s="179" customFormat="1" ht="14.25">
      <c r="A313" s="45"/>
      <c r="C313" s="180"/>
    </row>
    <row r="314" spans="1:3" s="179" customFormat="1" ht="14.25">
      <c r="A314" s="45"/>
      <c r="C314" s="180"/>
    </row>
    <row r="315" spans="1:3" s="179" customFormat="1" ht="14.25">
      <c r="A315" s="45"/>
      <c r="C315" s="180"/>
    </row>
    <row r="316" spans="1:3" s="179" customFormat="1" ht="14.25">
      <c r="A316" s="45"/>
      <c r="C316" s="180"/>
    </row>
    <row r="317" spans="1:3" s="179" customFormat="1" ht="14.25">
      <c r="A317" s="45"/>
      <c r="C317" s="180"/>
    </row>
    <row r="318" spans="1:3" s="179" customFormat="1" ht="14.25">
      <c r="A318" s="45"/>
      <c r="C318" s="180"/>
    </row>
    <row r="319" spans="1:3" s="179" customFormat="1" ht="14.25">
      <c r="A319" s="45"/>
      <c r="C319" s="180"/>
    </row>
    <row r="320" spans="1:3" s="179" customFormat="1" ht="14.25">
      <c r="A320" s="45"/>
      <c r="C320" s="180"/>
    </row>
    <row r="321" spans="1:3" s="179" customFormat="1" ht="14.25">
      <c r="A321" s="45"/>
      <c r="C321" s="180"/>
    </row>
    <row r="322" spans="1:3" s="179" customFormat="1" ht="14.25">
      <c r="A322" s="45"/>
      <c r="C322" s="180"/>
    </row>
    <row r="323" spans="1:3" s="179" customFormat="1" ht="14.25">
      <c r="A323" s="45"/>
      <c r="C323" s="180"/>
    </row>
    <row r="324" spans="1:3" s="179" customFormat="1" ht="14.25">
      <c r="A324" s="45"/>
      <c r="C324" s="180"/>
    </row>
    <row r="325" spans="1:3" s="179" customFormat="1" ht="14.25">
      <c r="A325" s="45"/>
      <c r="C325" s="180"/>
    </row>
    <row r="326" spans="1:3" s="179" customFormat="1" ht="14.25">
      <c r="A326" s="45"/>
      <c r="C326" s="180"/>
    </row>
    <row r="327" spans="1:3" s="179" customFormat="1" ht="14.25">
      <c r="A327" s="45"/>
      <c r="C327" s="180"/>
    </row>
    <row r="328" spans="1:3" s="179" customFormat="1" ht="14.25">
      <c r="A328" s="45"/>
      <c r="C328" s="180"/>
    </row>
    <row r="329" spans="1:3" s="179" customFormat="1" ht="14.25">
      <c r="A329" s="45"/>
      <c r="C329" s="180"/>
    </row>
    <row r="330" spans="1:3" s="179" customFormat="1" ht="14.25">
      <c r="A330" s="45"/>
      <c r="C330" s="180"/>
    </row>
    <row r="331" spans="1:3" s="179" customFormat="1" ht="14.25">
      <c r="A331" s="45"/>
      <c r="C331" s="180"/>
    </row>
    <row r="332" spans="1:3" s="179" customFormat="1" ht="14.25">
      <c r="A332" s="45"/>
      <c r="C332" s="180"/>
    </row>
    <row r="333" spans="1:3" s="179" customFormat="1" ht="14.25">
      <c r="A333" s="45"/>
      <c r="C333" s="180"/>
    </row>
    <row r="334" spans="1:3" s="179" customFormat="1" ht="14.25">
      <c r="A334" s="45"/>
      <c r="C334" s="180"/>
    </row>
    <row r="335" spans="1:3" s="179" customFormat="1" ht="14.25">
      <c r="A335" s="45"/>
      <c r="C335" s="18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9" customFormat="1" ht="14.25">
      <c r="A362" s="45"/>
      <c r="C362" s="180"/>
    </row>
    <row r="363" spans="1:3" s="181" customFormat="1" ht="12.75">
      <c r="A363" s="45"/>
      <c r="C363" s="182"/>
    </row>
    <row r="364" spans="1:3" s="179" customFormat="1" ht="14.25">
      <c r="A364" s="45"/>
      <c r="C364" s="180"/>
    </row>
    <row r="365" spans="1:3" s="179" customFormat="1" ht="14.25">
      <c r="A365" s="45"/>
      <c r="C365" s="180"/>
    </row>
    <row r="366" spans="1:3" s="179" customFormat="1" ht="14.25">
      <c r="A366" s="45"/>
      <c r="C366" s="180"/>
    </row>
    <row r="367" spans="1:3" s="179" customFormat="1" ht="14.25">
      <c r="A367" s="45"/>
      <c r="C367" s="180"/>
    </row>
    <row r="368" spans="1:3" s="179" customFormat="1" ht="14.25">
      <c r="A368" s="45"/>
      <c r="C368" s="180"/>
    </row>
    <row r="369" spans="1:3" s="179" customFormat="1" ht="14.25">
      <c r="A369" s="45"/>
      <c r="C369" s="180"/>
    </row>
    <row r="370" spans="1:3" s="179" customFormat="1" ht="14.25">
      <c r="A370" s="45"/>
      <c r="C370" s="180"/>
    </row>
    <row r="371" spans="1:3" s="179" customFormat="1" ht="14.25">
      <c r="A371" s="45"/>
      <c r="C371" s="180"/>
    </row>
    <row r="372" spans="1:3" s="179" customFormat="1" ht="14.25">
      <c r="A372" s="45"/>
      <c r="C372" s="180"/>
    </row>
    <row r="373" spans="1:3" s="179" customFormat="1" ht="14.25">
      <c r="A373" s="45"/>
      <c r="C373" s="180"/>
    </row>
    <row r="374" spans="1:3" s="179" customFormat="1" ht="14.25">
      <c r="A374" s="45"/>
      <c r="C374" s="180"/>
    </row>
    <row r="375" spans="1:3" s="179" customFormat="1" ht="14.25">
      <c r="A375" s="45"/>
      <c r="C375" s="180"/>
    </row>
    <row r="376" spans="1:3" s="179" customFormat="1" ht="14.25">
      <c r="A376" s="45"/>
      <c r="C376" s="180"/>
    </row>
    <row r="377" spans="1:3" s="179" customFormat="1" ht="14.25">
      <c r="A377" s="45"/>
      <c r="C377" s="180"/>
    </row>
    <row r="378" spans="1:3" s="179" customFormat="1" ht="14.25">
      <c r="A378" s="45"/>
      <c r="C378" s="180"/>
    </row>
    <row r="379" spans="1:3" s="179" customFormat="1" ht="14.25">
      <c r="A379" s="45"/>
      <c r="C379" s="180"/>
    </row>
    <row r="380" spans="1:3" s="179" customFormat="1" ht="14.25">
      <c r="A380" s="45"/>
      <c r="C380" s="180"/>
    </row>
    <row r="381" spans="1:3" s="179" customFormat="1" ht="14.25">
      <c r="A381" s="45"/>
      <c r="C381" s="180"/>
    </row>
    <row r="382" spans="1:3" s="179" customFormat="1" ht="14.25">
      <c r="A382" s="45"/>
      <c r="C382" s="180"/>
    </row>
    <row r="383" spans="1:3" s="179" customFormat="1" ht="14.25">
      <c r="A383" s="45"/>
      <c r="C383" s="180"/>
    </row>
    <row r="384" spans="1:3" s="179" customFormat="1" ht="14.25">
      <c r="A384" s="45"/>
      <c r="C384" s="180"/>
    </row>
    <row r="385" spans="1:3" s="179" customFormat="1" ht="14.25">
      <c r="A385" s="45"/>
      <c r="C385" s="180"/>
    </row>
    <row r="386" spans="1:3" s="179" customFormat="1" ht="14.25">
      <c r="A386" s="45"/>
      <c r="C386" s="180"/>
    </row>
    <row r="387" spans="1:3" s="179" customFormat="1" ht="14.25">
      <c r="A387" s="45"/>
      <c r="C387" s="180"/>
    </row>
    <row r="388" spans="1:3" s="179" customFormat="1" ht="14.25">
      <c r="A388" s="45"/>
      <c r="C388" s="180"/>
    </row>
    <row r="389" spans="1:3" s="179" customFormat="1" ht="14.25">
      <c r="A389" s="45"/>
      <c r="C389" s="180"/>
    </row>
    <row r="390" spans="1:3" s="179" customFormat="1" ht="14.25">
      <c r="A390" s="45"/>
      <c r="C390" s="180"/>
    </row>
    <row r="391" spans="1:3" s="179" customFormat="1" ht="14.25">
      <c r="A391" s="45"/>
      <c r="C391" s="18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9" customFormat="1" ht="14.25">
      <c r="A416" s="45"/>
      <c r="C416" s="180"/>
    </row>
    <row r="417" spans="1:3" s="179" customFormat="1" ht="14.25">
      <c r="A417" s="45"/>
      <c r="C417" s="180"/>
    </row>
    <row r="418" spans="1:3" s="179" customFormat="1" ht="14.25">
      <c r="A418" s="45"/>
      <c r="C418" s="180"/>
    </row>
    <row r="419" spans="1:3" s="179" customFormat="1" ht="14.25">
      <c r="A419" s="45"/>
      <c r="C419" s="180"/>
    </row>
    <row r="420" spans="1:3" s="179" customFormat="1" ht="14.25">
      <c r="A420" s="45"/>
      <c r="C420" s="180"/>
    </row>
    <row r="421" spans="1:3" s="179" customFormat="1" ht="14.25">
      <c r="A421" s="45"/>
      <c r="C421" s="180"/>
    </row>
    <row r="422" spans="1:3" s="179" customFormat="1" ht="14.25">
      <c r="A422" s="45"/>
      <c r="C422" s="180"/>
    </row>
    <row r="423" spans="1:3" s="179" customFormat="1" ht="14.25">
      <c r="A423" s="45"/>
      <c r="C423" s="180"/>
    </row>
    <row r="424" spans="1:3" s="179" customFormat="1" ht="14.25">
      <c r="A424" s="45"/>
      <c r="C424" s="180"/>
    </row>
    <row r="425" spans="1:3" s="179" customFormat="1" ht="14.25">
      <c r="A425" s="45"/>
      <c r="C425" s="180"/>
    </row>
    <row r="426" spans="1:3" s="179" customFormat="1" ht="14.25">
      <c r="A426" s="45"/>
      <c r="C426" s="180"/>
    </row>
    <row r="427" spans="1:3" s="179" customFormat="1" ht="14.25">
      <c r="A427" s="45"/>
      <c r="C427" s="180"/>
    </row>
    <row r="428" spans="1:3" s="179" customFormat="1" ht="14.25">
      <c r="A428" s="45"/>
      <c r="C428" s="180"/>
    </row>
    <row r="429" spans="1:3" s="179" customFormat="1" ht="14.25">
      <c r="A429" s="45"/>
      <c r="C429" s="180"/>
    </row>
    <row r="430" spans="1:3" s="179" customFormat="1" ht="14.25">
      <c r="A430" s="45"/>
      <c r="C430" s="180"/>
    </row>
    <row r="431" spans="1:3" s="179" customFormat="1" ht="14.25">
      <c r="A431" s="45"/>
      <c r="C431" s="180"/>
    </row>
    <row r="432" spans="1:3" s="179" customFormat="1" ht="14.25">
      <c r="A432" s="45"/>
      <c r="C432" s="180"/>
    </row>
    <row r="433" spans="1:3" s="179" customFormat="1" ht="14.25">
      <c r="A433" s="45"/>
      <c r="C433" s="180"/>
    </row>
    <row r="434" spans="1:3" s="179" customFormat="1" ht="14.25">
      <c r="A434" s="45"/>
      <c r="C434" s="180"/>
    </row>
    <row r="435" spans="1:3" s="179" customFormat="1" ht="14.25">
      <c r="A435" s="45"/>
      <c r="C435" s="180"/>
    </row>
    <row r="436" spans="1:3" s="179" customFormat="1" ht="14.25">
      <c r="A436" s="45"/>
      <c r="C436" s="180"/>
    </row>
    <row r="437" spans="1:3" s="179" customFormat="1" ht="14.25">
      <c r="A437" s="45"/>
      <c r="C437" s="180"/>
    </row>
    <row r="438" spans="1:3" s="179" customFormat="1" ht="14.25">
      <c r="A438" s="45"/>
      <c r="C438" s="180"/>
    </row>
    <row r="439" spans="1:3" s="179" customFormat="1" ht="14.25">
      <c r="A439" s="45"/>
      <c r="C439" s="180"/>
    </row>
    <row r="440" spans="1:3" s="179" customFormat="1" ht="14.25">
      <c r="A440" s="45"/>
      <c r="C440" s="180"/>
    </row>
    <row r="441" spans="1:3" s="179" customFormat="1" ht="14.25">
      <c r="A441" s="45"/>
      <c r="C441" s="180"/>
    </row>
    <row r="442" spans="1:3" s="179" customFormat="1" ht="14.25">
      <c r="A442" s="45"/>
      <c r="C442" s="180"/>
    </row>
    <row r="443" spans="1:3" s="179" customFormat="1" ht="14.25">
      <c r="A443" s="45"/>
      <c r="C443" s="180"/>
    </row>
    <row r="444" spans="1:3" s="179" customFormat="1" ht="14.25">
      <c r="A444" s="45"/>
      <c r="C444" s="180"/>
    </row>
    <row r="445" spans="1:3" s="179" customFormat="1" ht="9" customHeight="1">
      <c r="A445" s="45"/>
      <c r="C445" s="180"/>
    </row>
    <row r="447" ht="8.25" customHeight="1"/>
    <row r="448" ht="16.5" customHeight="1"/>
  </sheetData>
  <sheetProtection password="CD52" sheet="1" objects="1" scenarios="1" insertRows="0"/>
  <conditionalFormatting sqref="E10:I14 E18:I18 E20:H26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1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7.3359375" style="45" hidden="1" customWidth="1"/>
    <col min="2" max="2" width="9.77734375" style="264" customWidth="1"/>
    <col min="3" max="3" width="69.21484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65.3359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C1" s="87" t="s">
        <v>82</v>
      </c>
      <c r="D1" s="29"/>
      <c r="L1" s="31"/>
    </row>
    <row r="2" spans="1:11" ht="11.25" customHeight="1" thickBot="1">
      <c r="A2" s="62"/>
      <c r="C2" s="88"/>
      <c r="D2" s="32"/>
      <c r="K2" s="31"/>
    </row>
    <row r="3" spans="1:11" ht="16.5" thickTop="1">
      <c r="A3" s="202"/>
      <c r="B3" s="265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266"/>
      <c r="C4" s="306" t="s">
        <v>491</v>
      </c>
      <c r="D4" s="36"/>
      <c r="E4" s="37"/>
      <c r="F4" s="37" t="s">
        <v>2</v>
      </c>
      <c r="G4" s="37"/>
      <c r="H4" s="38"/>
      <c r="I4" s="37"/>
      <c r="J4" s="39"/>
      <c r="O4" s="31"/>
    </row>
    <row r="5" spans="1:15" ht="15.75">
      <c r="A5" s="204"/>
      <c r="B5" s="26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41"/>
      <c r="J5" s="39"/>
      <c r="O5" s="31"/>
    </row>
    <row r="6" spans="1:15" ht="15.75">
      <c r="A6" s="204"/>
      <c r="B6" s="26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44"/>
      <c r="J6" s="39"/>
      <c r="O6" s="31"/>
    </row>
    <row r="7" spans="1:15" ht="10.5" customHeight="1" thickBot="1">
      <c r="A7" s="204"/>
      <c r="B7" s="266"/>
      <c r="C7" s="91"/>
      <c r="D7" s="43"/>
      <c r="E7" s="43"/>
      <c r="F7" s="43"/>
      <c r="G7" s="43"/>
      <c r="H7" s="42"/>
      <c r="I7" s="46"/>
      <c r="J7" s="39"/>
      <c r="O7" s="31"/>
    </row>
    <row r="8" spans="1:15" ht="17.25" thickBot="1" thickTop="1">
      <c r="A8" s="204" t="s">
        <v>176</v>
      </c>
      <c r="B8" s="266"/>
      <c r="C8" s="78" t="s">
        <v>134</v>
      </c>
      <c r="D8" s="349">
        <v>-732419</v>
      </c>
      <c r="E8" s="349">
        <v>-904520</v>
      </c>
      <c r="F8" s="349">
        <v>-547801</v>
      </c>
      <c r="G8" s="349">
        <v>-1961632</v>
      </c>
      <c r="H8" s="350">
        <v>-1572486.5</v>
      </c>
      <c r="I8" s="274"/>
      <c r="J8" s="47"/>
      <c r="O8" s="31"/>
    </row>
    <row r="9" spans="1:15" ht="16.5" thickTop="1">
      <c r="A9" s="204"/>
      <c r="B9" s="266"/>
      <c r="C9" s="92" t="s">
        <v>135</v>
      </c>
      <c r="D9" s="49"/>
      <c r="E9" s="50"/>
      <c r="F9" s="50"/>
      <c r="G9" s="50"/>
      <c r="H9" s="51"/>
      <c r="I9" s="275"/>
      <c r="J9" s="52"/>
      <c r="O9" s="31"/>
    </row>
    <row r="10" spans="1:15" ht="6" customHeight="1">
      <c r="A10" s="204"/>
      <c r="B10" s="266"/>
      <c r="C10" s="92"/>
      <c r="D10" s="53"/>
      <c r="E10" s="54"/>
      <c r="F10" s="54"/>
      <c r="G10" s="54"/>
      <c r="H10" s="55"/>
      <c r="I10" s="277"/>
      <c r="J10" s="52"/>
      <c r="O10" s="31"/>
    </row>
    <row r="11" spans="1:15" ht="15.75">
      <c r="A11" s="204" t="s">
        <v>177</v>
      </c>
      <c r="B11" s="266"/>
      <c r="C11" s="56" t="s">
        <v>77</v>
      </c>
      <c r="D11" s="351">
        <v>-28749</v>
      </c>
      <c r="E11" s="351">
        <v>688</v>
      </c>
      <c r="F11" s="351">
        <v>-455756</v>
      </c>
      <c r="G11" s="351">
        <v>5209</v>
      </c>
      <c r="H11" s="352">
        <v>1788.1</v>
      </c>
      <c r="I11" s="278"/>
      <c r="J11" s="52"/>
      <c r="O11" s="31"/>
    </row>
    <row r="12" spans="1:15" ht="15.75">
      <c r="A12" s="204" t="s">
        <v>178</v>
      </c>
      <c r="B12" s="266"/>
      <c r="C12" s="56" t="s">
        <v>38</v>
      </c>
      <c r="D12" s="354">
        <v>17933</v>
      </c>
      <c r="E12" s="354">
        <v>20941</v>
      </c>
      <c r="F12" s="354">
        <v>30360</v>
      </c>
      <c r="G12" s="354">
        <v>14902</v>
      </c>
      <c r="H12" s="352">
        <v>4725.9</v>
      </c>
      <c r="I12" s="278" t="s">
        <v>44</v>
      </c>
      <c r="J12" s="52"/>
      <c r="O12" s="31"/>
    </row>
    <row r="13" spans="1:15" ht="15.75">
      <c r="A13" s="204" t="s">
        <v>179</v>
      </c>
      <c r="B13" s="266"/>
      <c r="C13" s="56" t="s">
        <v>39</v>
      </c>
      <c r="D13" s="354">
        <v>-43719</v>
      </c>
      <c r="E13" s="354">
        <v>-30346</v>
      </c>
      <c r="F13" s="354">
        <v>-18715</v>
      </c>
      <c r="G13" s="354">
        <v>-19872</v>
      </c>
      <c r="H13" s="352">
        <v>-7081.2</v>
      </c>
      <c r="I13" s="278"/>
      <c r="J13" s="52"/>
      <c r="O13" s="31"/>
    </row>
    <row r="14" spans="1:15" ht="15.75">
      <c r="A14" s="204" t="s">
        <v>180</v>
      </c>
      <c r="B14" s="266"/>
      <c r="C14" s="56" t="s">
        <v>40</v>
      </c>
      <c r="D14" s="354">
        <v>5247</v>
      </c>
      <c r="E14" s="354">
        <v>8496</v>
      </c>
      <c r="F14" s="354">
        <v>8056</v>
      </c>
      <c r="G14" s="354">
        <v>17264</v>
      </c>
      <c r="H14" s="352">
        <v>14453.4</v>
      </c>
      <c r="I14" s="278"/>
      <c r="J14" s="52"/>
      <c r="O14" s="31"/>
    </row>
    <row r="15" spans="1:15" ht="15.75">
      <c r="A15" s="204" t="s">
        <v>181</v>
      </c>
      <c r="B15" s="266"/>
      <c r="C15" s="56" t="s">
        <v>41</v>
      </c>
      <c r="D15" s="354">
        <v>-580</v>
      </c>
      <c r="E15" s="354">
        <v>-223</v>
      </c>
      <c r="F15" s="354">
        <v>-401919</v>
      </c>
      <c r="G15" s="354">
        <v>-2258</v>
      </c>
      <c r="H15" s="352">
        <v>-7300</v>
      </c>
      <c r="I15" s="359" t="s">
        <v>497</v>
      </c>
      <c r="J15" s="52"/>
      <c r="O15" s="31"/>
    </row>
    <row r="16" spans="1:15" ht="15.75">
      <c r="A16" s="204" t="s">
        <v>182</v>
      </c>
      <c r="B16" s="266"/>
      <c r="C16" s="56" t="s">
        <v>42</v>
      </c>
      <c r="D16" s="355">
        <v>-7630</v>
      </c>
      <c r="E16" s="355">
        <v>1820</v>
      </c>
      <c r="F16" s="355">
        <v>-73538</v>
      </c>
      <c r="G16" s="355">
        <v>-4827</v>
      </c>
      <c r="H16" s="356">
        <v>-3010</v>
      </c>
      <c r="I16" s="278"/>
      <c r="J16" s="52"/>
      <c r="O16" s="31"/>
    </row>
    <row r="17" spans="1:15" ht="15.75">
      <c r="A17" s="204" t="s">
        <v>195</v>
      </c>
      <c r="B17" s="266"/>
      <c r="C17" s="67" t="s">
        <v>151</v>
      </c>
      <c r="D17" s="357"/>
      <c r="E17" s="357"/>
      <c r="F17" s="357">
        <v>-60000</v>
      </c>
      <c r="G17" s="357"/>
      <c r="H17" s="358"/>
      <c r="I17" s="360" t="s">
        <v>498</v>
      </c>
      <c r="J17" s="52"/>
      <c r="O17" s="31"/>
    </row>
    <row r="18" spans="1:15" ht="15.75">
      <c r="A18" s="204"/>
      <c r="B18" s="266"/>
      <c r="C18" s="67"/>
      <c r="D18" s="357"/>
      <c r="E18" s="357"/>
      <c r="F18" s="357">
        <v>-19000</v>
      </c>
      <c r="G18" s="357">
        <v>-5500</v>
      </c>
      <c r="H18" s="358">
        <v>-3010</v>
      </c>
      <c r="I18" s="360" t="s">
        <v>499</v>
      </c>
      <c r="J18" s="52"/>
      <c r="O18" s="31"/>
    </row>
    <row r="19" spans="1:15" ht="15.75">
      <c r="A19" s="204" t="s">
        <v>196</v>
      </c>
      <c r="B19" s="266"/>
      <c r="C19" s="67" t="s">
        <v>152</v>
      </c>
      <c r="D19" s="357">
        <v>-8062</v>
      </c>
      <c r="E19" s="357">
        <v>990</v>
      </c>
      <c r="F19" s="357">
        <v>4859</v>
      </c>
      <c r="G19" s="357">
        <v>-4662</v>
      </c>
      <c r="H19" s="358"/>
      <c r="I19" s="360" t="s">
        <v>500</v>
      </c>
      <c r="J19" s="52"/>
      <c r="O19" s="31"/>
    </row>
    <row r="20" spans="1:15" ht="15.75">
      <c r="A20" s="204"/>
      <c r="B20" s="266"/>
      <c r="C20" s="56"/>
      <c r="D20" s="57"/>
      <c r="E20" s="58"/>
      <c r="F20" s="58"/>
      <c r="G20" s="58"/>
      <c r="H20" s="59"/>
      <c r="I20" s="278"/>
      <c r="J20" s="52"/>
      <c r="O20" s="31"/>
    </row>
    <row r="21" spans="1:15" ht="15.75">
      <c r="A21" s="204" t="s">
        <v>183</v>
      </c>
      <c r="B21" s="266"/>
      <c r="C21" s="56" t="s">
        <v>74</v>
      </c>
      <c r="D21" s="354">
        <v>6723</v>
      </c>
      <c r="E21" s="354">
        <v>-38590</v>
      </c>
      <c r="F21" s="354">
        <v>-62554</v>
      </c>
      <c r="G21" s="354">
        <v>20607</v>
      </c>
      <c r="H21" s="361">
        <v>-67870.7362676874</v>
      </c>
      <c r="I21" s="278"/>
      <c r="J21" s="52"/>
      <c r="O21" s="31"/>
    </row>
    <row r="22" spans="1:15" ht="15.75">
      <c r="A22" s="204"/>
      <c r="B22" s="266"/>
      <c r="C22" s="56"/>
      <c r="D22" s="57"/>
      <c r="E22" s="58"/>
      <c r="F22" s="58"/>
      <c r="G22" s="58"/>
      <c r="H22" s="59"/>
      <c r="I22" s="278"/>
      <c r="J22" s="52"/>
      <c r="O22" s="31"/>
    </row>
    <row r="23" spans="1:15" ht="15.75">
      <c r="A23" s="204" t="s">
        <v>184</v>
      </c>
      <c r="B23" s="266"/>
      <c r="C23" s="56" t="s">
        <v>69</v>
      </c>
      <c r="D23" s="354">
        <v>42307</v>
      </c>
      <c r="E23" s="354">
        <v>148374</v>
      </c>
      <c r="F23" s="354">
        <v>35381</v>
      </c>
      <c r="G23" s="354">
        <v>41908</v>
      </c>
      <c r="H23" s="361">
        <v>22600</v>
      </c>
      <c r="I23" s="278"/>
      <c r="J23" s="52"/>
      <c r="O23" s="31"/>
    </row>
    <row r="24" spans="1:15" ht="15.75">
      <c r="A24" s="204" t="s">
        <v>197</v>
      </c>
      <c r="B24" s="266"/>
      <c r="C24" s="67" t="s">
        <v>151</v>
      </c>
      <c r="D24" s="357">
        <v>76</v>
      </c>
      <c r="E24" s="357">
        <v>1168</v>
      </c>
      <c r="F24" s="357">
        <v>8118</v>
      </c>
      <c r="G24" s="357">
        <v>17863</v>
      </c>
      <c r="H24" s="358">
        <v>0</v>
      </c>
      <c r="I24" s="362" t="s">
        <v>501</v>
      </c>
      <c r="J24" s="52"/>
      <c r="O24" s="31"/>
    </row>
    <row r="25" spans="1:15" ht="15.75">
      <c r="A25" s="204"/>
      <c r="B25" s="266"/>
      <c r="C25" s="67"/>
      <c r="D25" s="357">
        <v>32821</v>
      </c>
      <c r="E25" s="357">
        <v>144535</v>
      </c>
      <c r="F25" s="357">
        <v>15484</v>
      </c>
      <c r="G25" s="357">
        <v>4253</v>
      </c>
      <c r="H25" s="358">
        <v>2800</v>
      </c>
      <c r="I25" s="362" t="s">
        <v>502</v>
      </c>
      <c r="J25" s="52"/>
      <c r="O25" s="31"/>
    </row>
    <row r="26" spans="1:15" ht="15.75">
      <c r="A26" s="204" t="s">
        <v>198</v>
      </c>
      <c r="B26" s="266"/>
      <c r="C26" s="67" t="s">
        <v>152</v>
      </c>
      <c r="D26" s="357">
        <v>9410</v>
      </c>
      <c r="E26" s="357">
        <v>2671</v>
      </c>
      <c r="F26" s="357">
        <v>11779</v>
      </c>
      <c r="G26" s="357">
        <v>19792</v>
      </c>
      <c r="H26" s="358">
        <v>19800</v>
      </c>
      <c r="I26" s="362" t="s">
        <v>503</v>
      </c>
      <c r="J26" s="52"/>
      <c r="O26" s="31"/>
    </row>
    <row r="27" spans="1:15" ht="15.75">
      <c r="A27" s="204" t="s">
        <v>185</v>
      </c>
      <c r="B27" s="266"/>
      <c r="C27" s="56" t="s">
        <v>68</v>
      </c>
      <c r="D27" s="354">
        <v>-181678</v>
      </c>
      <c r="E27" s="354">
        <v>-92809</v>
      </c>
      <c r="F27" s="354">
        <v>49511</v>
      </c>
      <c r="G27" s="354">
        <v>-36088</v>
      </c>
      <c r="H27" s="361">
        <v>15510.7</v>
      </c>
      <c r="I27" s="278"/>
      <c r="J27" s="52"/>
      <c r="O27" s="31"/>
    </row>
    <row r="28" spans="1:15" ht="15.75">
      <c r="A28" s="204" t="s">
        <v>199</v>
      </c>
      <c r="B28" s="266"/>
      <c r="C28" s="67" t="s">
        <v>151</v>
      </c>
      <c r="D28" s="357">
        <v>-7858</v>
      </c>
      <c r="E28" s="357">
        <v>6955</v>
      </c>
      <c r="F28" s="357">
        <v>-8158</v>
      </c>
      <c r="G28" s="357">
        <v>-14653</v>
      </c>
      <c r="H28" s="358">
        <v>-3000</v>
      </c>
      <c r="I28" s="360" t="s">
        <v>504</v>
      </c>
      <c r="J28" s="52"/>
      <c r="O28" s="31"/>
    </row>
    <row r="29" spans="1:15" ht="15.75">
      <c r="A29" s="204"/>
      <c r="B29" s="266"/>
      <c r="C29" s="67"/>
      <c r="D29" s="357">
        <v>-4476</v>
      </c>
      <c r="E29" s="357">
        <v>-1789</v>
      </c>
      <c r="F29" s="357">
        <v>9100</v>
      </c>
      <c r="G29" s="357">
        <v>21515</v>
      </c>
      <c r="H29" s="358">
        <v>35410.7</v>
      </c>
      <c r="I29" s="360" t="s">
        <v>505</v>
      </c>
      <c r="J29" s="52"/>
      <c r="O29" s="31"/>
    </row>
    <row r="30" spans="1:15" ht="15.75">
      <c r="A30" s="204"/>
      <c r="B30" s="266"/>
      <c r="C30" s="67"/>
      <c r="D30" s="357">
        <v>-174618</v>
      </c>
      <c r="E30" s="357">
        <v>-35436</v>
      </c>
      <c r="F30" s="357">
        <v>71298</v>
      </c>
      <c r="G30" s="357">
        <v>-58970</v>
      </c>
      <c r="H30" s="358">
        <v>0</v>
      </c>
      <c r="I30" s="360" t="s">
        <v>506</v>
      </c>
      <c r="J30" s="52"/>
      <c r="O30" s="31"/>
    </row>
    <row r="31" spans="1:15" ht="15.75">
      <c r="A31" s="204"/>
      <c r="B31" s="266"/>
      <c r="C31" s="67"/>
      <c r="D31" s="357">
        <v>9</v>
      </c>
      <c r="E31" s="357">
        <v>-77826</v>
      </c>
      <c r="F31" s="357">
        <v>1217</v>
      </c>
      <c r="G31" s="357">
        <v>14367</v>
      </c>
      <c r="H31" s="358">
        <v>-13900</v>
      </c>
      <c r="I31" s="360" t="s">
        <v>507</v>
      </c>
      <c r="J31" s="52"/>
      <c r="O31" s="31"/>
    </row>
    <row r="32" spans="1:15" ht="15.75">
      <c r="A32" s="204" t="s">
        <v>200</v>
      </c>
      <c r="B32" s="266"/>
      <c r="C32" s="67" t="s">
        <v>152</v>
      </c>
      <c r="D32" s="357">
        <v>12776</v>
      </c>
      <c r="E32" s="357">
        <v>19358</v>
      </c>
      <c r="F32" s="357">
        <v>-34855</v>
      </c>
      <c r="G32" s="357">
        <v>-36040</v>
      </c>
      <c r="H32" s="358">
        <v>-3000</v>
      </c>
      <c r="I32" s="360" t="s">
        <v>508</v>
      </c>
      <c r="J32" s="52"/>
      <c r="O32" s="31"/>
    </row>
    <row r="33" spans="2:15" ht="15.75">
      <c r="B33" s="266"/>
      <c r="C33" s="56"/>
      <c r="H33" s="158"/>
      <c r="I33" s="278"/>
      <c r="J33" s="52"/>
      <c r="O33" s="31"/>
    </row>
    <row r="34" spans="1:15" ht="15.75">
      <c r="A34" s="204" t="s">
        <v>186</v>
      </c>
      <c r="B34" s="266"/>
      <c r="C34" s="56" t="s">
        <v>480</v>
      </c>
      <c r="D34" s="271" t="s">
        <v>496</v>
      </c>
      <c r="E34" s="271" t="s">
        <v>496</v>
      </c>
      <c r="F34" s="271" t="s">
        <v>496</v>
      </c>
      <c r="G34" s="271" t="s">
        <v>496</v>
      </c>
      <c r="H34" s="270" t="s">
        <v>496</v>
      </c>
      <c r="I34" s="278"/>
      <c r="J34" s="52"/>
      <c r="O34" s="31"/>
    </row>
    <row r="35" spans="1:15" ht="15.75">
      <c r="A35" s="204" t="s">
        <v>187</v>
      </c>
      <c r="B35" s="266"/>
      <c r="C35" s="56" t="s">
        <v>481</v>
      </c>
      <c r="D35" s="354">
        <v>-101267</v>
      </c>
      <c r="E35" s="354">
        <v>-205647</v>
      </c>
      <c r="F35" s="354">
        <v>-164480</v>
      </c>
      <c r="G35" s="354">
        <v>-114517</v>
      </c>
      <c r="H35" s="352">
        <v>-9678.183726689604</v>
      </c>
      <c r="I35" s="278"/>
      <c r="J35" s="52"/>
      <c r="O35" s="31"/>
    </row>
    <row r="36" spans="1:15" ht="15.75">
      <c r="A36" s="204" t="s">
        <v>201</v>
      </c>
      <c r="B36" s="266"/>
      <c r="C36" s="67" t="s">
        <v>151</v>
      </c>
      <c r="D36" s="357">
        <v>22558</v>
      </c>
      <c r="E36" s="357">
        <v>39355</v>
      </c>
      <c r="F36" s="357">
        <v>39652</v>
      </c>
      <c r="G36" s="357">
        <v>60197</v>
      </c>
      <c r="H36" s="363">
        <v>38500.40000000008</v>
      </c>
      <c r="I36" s="362" t="s">
        <v>509</v>
      </c>
      <c r="J36" s="52"/>
      <c r="O36" s="31"/>
    </row>
    <row r="37" spans="1:15" ht="15.75">
      <c r="A37" s="204"/>
      <c r="B37" s="266"/>
      <c r="C37" s="67"/>
      <c r="D37" s="357">
        <v>-131955</v>
      </c>
      <c r="E37" s="357">
        <v>-244307</v>
      </c>
      <c r="F37" s="357">
        <v>-203776</v>
      </c>
      <c r="G37" s="357">
        <v>-170924</v>
      </c>
      <c r="H37" s="363">
        <v>-48178.583726689685</v>
      </c>
      <c r="I37" s="362" t="s">
        <v>510</v>
      </c>
      <c r="J37" s="52"/>
      <c r="O37" s="31"/>
    </row>
    <row r="38" spans="1:15" ht="15.75">
      <c r="A38" s="204" t="s">
        <v>470</v>
      </c>
      <c r="B38" s="266"/>
      <c r="C38" s="67" t="s">
        <v>152</v>
      </c>
      <c r="D38" s="357">
        <v>8130</v>
      </c>
      <c r="E38" s="357">
        <v>-695</v>
      </c>
      <c r="F38" s="357">
        <v>-356</v>
      </c>
      <c r="G38" s="357">
        <v>-3790</v>
      </c>
      <c r="H38" s="358">
        <v>0</v>
      </c>
      <c r="I38" s="362" t="s">
        <v>511</v>
      </c>
      <c r="J38" s="52"/>
      <c r="O38" s="31"/>
    </row>
    <row r="39" spans="1:15" ht="15.75">
      <c r="A39" s="204"/>
      <c r="B39" s="162"/>
      <c r="C39" s="67"/>
      <c r="D39" s="68"/>
      <c r="E39" s="79"/>
      <c r="F39" s="79"/>
      <c r="G39" s="79"/>
      <c r="H39" s="80"/>
      <c r="I39" s="278"/>
      <c r="J39" s="52"/>
      <c r="O39" s="31"/>
    </row>
    <row r="40" spans="1:15" ht="15.75">
      <c r="A40" s="204" t="s">
        <v>188</v>
      </c>
      <c r="B40" s="266"/>
      <c r="C40" s="56" t="s">
        <v>70</v>
      </c>
      <c r="D40" s="353">
        <v>-98977</v>
      </c>
      <c r="E40" s="353">
        <v>-137230</v>
      </c>
      <c r="F40" s="353">
        <v>-437378</v>
      </c>
      <c r="G40" s="353">
        <v>-362394</v>
      </c>
      <c r="H40" s="364">
        <v>-148105.96608118823</v>
      </c>
      <c r="I40" s="278"/>
      <c r="J40" s="52"/>
      <c r="O40" s="31"/>
    </row>
    <row r="41" spans="1:15" ht="15.75">
      <c r="A41" s="204" t="s">
        <v>190</v>
      </c>
      <c r="B41" s="266"/>
      <c r="C41" s="67" t="s">
        <v>151</v>
      </c>
      <c r="D41" s="357">
        <v>-5923</v>
      </c>
      <c r="E41" s="357"/>
      <c r="F41" s="357"/>
      <c r="G41" s="357"/>
      <c r="H41" s="358"/>
      <c r="I41" s="362" t="s">
        <v>512</v>
      </c>
      <c r="J41" s="52"/>
      <c r="O41" s="31"/>
    </row>
    <row r="42" spans="1:15" ht="15.75">
      <c r="A42" s="204" t="s">
        <v>191</v>
      </c>
      <c r="B42" s="266"/>
      <c r="C42" s="67" t="s">
        <v>152</v>
      </c>
      <c r="D42" s="357">
        <v>-99389</v>
      </c>
      <c r="E42" s="357">
        <v>-348968</v>
      </c>
      <c r="F42" s="357">
        <v>-423903</v>
      </c>
      <c r="G42" s="357">
        <v>-468806</v>
      </c>
      <c r="H42" s="358">
        <v>-126802</v>
      </c>
      <c r="I42" s="362" t="s">
        <v>513</v>
      </c>
      <c r="J42" s="52"/>
      <c r="O42" s="31"/>
    </row>
    <row r="43" spans="1:15" ht="15.75">
      <c r="A43" s="204" t="s">
        <v>192</v>
      </c>
      <c r="B43" s="266"/>
      <c r="C43" s="67" t="s">
        <v>153</v>
      </c>
      <c r="D43" s="357"/>
      <c r="E43" s="357"/>
      <c r="F43" s="357"/>
      <c r="G43" s="357">
        <v>-17799</v>
      </c>
      <c r="H43" s="358"/>
      <c r="I43" s="362" t="s">
        <v>514</v>
      </c>
      <c r="J43" s="52"/>
      <c r="O43" s="31"/>
    </row>
    <row r="44" spans="1:15" ht="15.75">
      <c r="A44" s="204" t="s">
        <v>193</v>
      </c>
      <c r="B44" s="266"/>
      <c r="C44" s="67" t="s">
        <v>154</v>
      </c>
      <c r="D44" s="357"/>
      <c r="E44" s="357">
        <v>28877</v>
      </c>
      <c r="F44" s="357"/>
      <c r="G44" s="357"/>
      <c r="H44" s="358"/>
      <c r="I44" s="362" t="s">
        <v>515</v>
      </c>
      <c r="J44" s="52"/>
      <c r="O44" s="31"/>
    </row>
    <row r="45" spans="1:15" ht="15.75">
      <c r="A45" s="204"/>
      <c r="B45" s="266"/>
      <c r="C45" s="67"/>
      <c r="D45" s="357"/>
      <c r="E45" s="357">
        <v>-10670</v>
      </c>
      <c r="F45" s="357"/>
      <c r="G45" s="357"/>
      <c r="H45" s="358"/>
      <c r="I45" s="362" t="s">
        <v>516</v>
      </c>
      <c r="J45" s="52"/>
      <c r="O45" s="31"/>
    </row>
    <row r="46" spans="1:15" ht="15.75">
      <c r="A46" s="204"/>
      <c r="B46" s="266"/>
      <c r="C46" s="67"/>
      <c r="D46" s="357">
        <v>41983</v>
      </c>
      <c r="E46" s="357">
        <v>166537</v>
      </c>
      <c r="F46" s="357"/>
      <c r="G46" s="357">
        <v>268696</v>
      </c>
      <c r="H46" s="358">
        <v>41245.26125</v>
      </c>
      <c r="I46" s="362" t="s">
        <v>517</v>
      </c>
      <c r="J46" s="52"/>
      <c r="O46" s="31"/>
    </row>
    <row r="47" spans="1:15" ht="15.75">
      <c r="A47" s="204"/>
      <c r="B47" s="266"/>
      <c r="C47" s="67"/>
      <c r="D47" s="357">
        <v>-35620</v>
      </c>
      <c r="E47" s="357"/>
      <c r="F47" s="357"/>
      <c r="G47" s="357"/>
      <c r="H47" s="358"/>
      <c r="I47" s="362" t="s">
        <v>518</v>
      </c>
      <c r="J47" s="52"/>
      <c r="O47" s="31"/>
    </row>
    <row r="48" spans="1:15" ht="15.75">
      <c r="A48" s="204"/>
      <c r="B48" s="266"/>
      <c r="C48" s="67"/>
      <c r="D48" s="357">
        <v>800</v>
      </c>
      <c r="E48" s="357">
        <v>36122</v>
      </c>
      <c r="F48" s="357">
        <v>800</v>
      </c>
      <c r="G48" s="357">
        <v>800</v>
      </c>
      <c r="H48" s="358"/>
      <c r="I48" s="362" t="s">
        <v>519</v>
      </c>
      <c r="J48" s="52"/>
      <c r="O48" s="31"/>
    </row>
    <row r="49" spans="1:15" ht="15.75">
      <c r="A49" s="204"/>
      <c r="B49" s="266"/>
      <c r="C49" s="67"/>
      <c r="D49" s="357">
        <v>-828</v>
      </c>
      <c r="E49" s="357"/>
      <c r="F49" s="357"/>
      <c r="G49" s="357"/>
      <c r="H49" s="358"/>
      <c r="I49" s="362" t="s">
        <v>520</v>
      </c>
      <c r="J49" s="52"/>
      <c r="O49" s="31"/>
    </row>
    <row r="50" spans="1:15" ht="15.75">
      <c r="A50" s="204"/>
      <c r="B50" s="266"/>
      <c r="C50" s="67"/>
      <c r="D50" s="357"/>
      <c r="E50" s="357"/>
      <c r="F50" s="357">
        <v>1722</v>
      </c>
      <c r="G50" s="357"/>
      <c r="H50" s="358"/>
      <c r="I50" s="362" t="s">
        <v>521</v>
      </c>
      <c r="J50" s="52"/>
      <c r="O50" s="31"/>
    </row>
    <row r="51" spans="1:15" ht="15.75">
      <c r="A51" s="204"/>
      <c r="B51" s="266"/>
      <c r="C51" s="67"/>
      <c r="D51" s="357"/>
      <c r="E51" s="357">
        <v>-4812</v>
      </c>
      <c r="F51" s="357"/>
      <c r="G51" s="357">
        <v>-46060</v>
      </c>
      <c r="H51" s="358">
        <v>-5800</v>
      </c>
      <c r="I51" s="362" t="s">
        <v>522</v>
      </c>
      <c r="J51" s="52"/>
      <c r="O51" s="31"/>
    </row>
    <row r="52" spans="1:15" ht="15.75">
      <c r="A52" s="204"/>
      <c r="B52" s="266"/>
      <c r="C52" s="67"/>
      <c r="D52" s="357"/>
      <c r="E52" s="357">
        <v>-1519</v>
      </c>
      <c r="F52" s="357"/>
      <c r="G52" s="357"/>
      <c r="H52" s="358"/>
      <c r="I52" s="362" t="s">
        <v>523</v>
      </c>
      <c r="J52" s="52"/>
      <c r="O52" s="31"/>
    </row>
    <row r="53" spans="1:15" ht="15.75">
      <c r="A53" s="204"/>
      <c r="B53" s="266"/>
      <c r="C53" s="67"/>
      <c r="D53" s="357"/>
      <c r="E53" s="357">
        <v>-2797</v>
      </c>
      <c r="F53" s="357">
        <v>-15997</v>
      </c>
      <c r="G53" s="357">
        <v>-3918</v>
      </c>
      <c r="H53" s="358"/>
      <c r="I53" s="362" t="s">
        <v>524</v>
      </c>
      <c r="J53" s="52"/>
      <c r="O53" s="31"/>
    </row>
    <row r="54" spans="1:15" ht="15.75">
      <c r="A54" s="204"/>
      <c r="B54" s="266"/>
      <c r="C54" s="67"/>
      <c r="D54" s="365"/>
      <c r="E54" s="365"/>
      <c r="F54" s="365"/>
      <c r="G54" s="365">
        <v>-101925</v>
      </c>
      <c r="H54" s="366">
        <v>-65989.22733118825</v>
      </c>
      <c r="I54" s="362" t="s">
        <v>525</v>
      </c>
      <c r="J54" s="52"/>
      <c r="O54" s="31"/>
    </row>
    <row r="55" spans="1:15" ht="15.75">
      <c r="A55" s="204"/>
      <c r="B55" s="266"/>
      <c r="C55" s="67"/>
      <c r="D55" s="357"/>
      <c r="E55" s="357"/>
      <c r="F55" s="357"/>
      <c r="G55" s="357">
        <v>12000</v>
      </c>
      <c r="H55" s="358">
        <v>12000</v>
      </c>
      <c r="I55" s="362" t="s">
        <v>526</v>
      </c>
      <c r="J55" s="52"/>
      <c r="O55" s="31"/>
    </row>
    <row r="56" spans="1:15" ht="15.75">
      <c r="A56" s="204"/>
      <c r="B56" s="266"/>
      <c r="C56" s="67"/>
      <c r="D56" s="357"/>
      <c r="E56" s="357"/>
      <c r="F56" s="357"/>
      <c r="G56" s="367">
        <v>-5382</v>
      </c>
      <c r="H56" s="358"/>
      <c r="I56" s="362" t="s">
        <v>527</v>
      </c>
      <c r="J56" s="52"/>
      <c r="O56" s="31"/>
    </row>
    <row r="57" spans="1:15" ht="15.75">
      <c r="A57" s="204" t="s">
        <v>194</v>
      </c>
      <c r="B57" s="266"/>
      <c r="C57" s="67" t="s">
        <v>155</v>
      </c>
      <c r="D57" s="357"/>
      <c r="E57" s="357"/>
      <c r="F57" s="357"/>
      <c r="G57" s="358"/>
      <c r="H57" s="358">
        <v>-2760</v>
      </c>
      <c r="I57" s="362" t="s">
        <v>528</v>
      </c>
      <c r="J57" s="52"/>
      <c r="O57" s="31"/>
    </row>
    <row r="58" spans="1:15" ht="16.5" thickBot="1">
      <c r="A58" s="191"/>
      <c r="B58" s="266"/>
      <c r="C58" s="56"/>
      <c r="D58" s="57"/>
      <c r="E58" s="58"/>
      <c r="F58" s="58"/>
      <c r="G58" s="58"/>
      <c r="H58" s="59"/>
      <c r="I58" s="278"/>
      <c r="J58" s="52"/>
      <c r="O58" s="31"/>
    </row>
    <row r="59" spans="1:15" ht="17.25" thickBot="1" thickTop="1">
      <c r="A59" s="204" t="s">
        <v>189</v>
      </c>
      <c r="B59" s="266"/>
      <c r="C59" s="77" t="s">
        <v>62</v>
      </c>
      <c r="D59" s="349">
        <v>-1094060</v>
      </c>
      <c r="E59" s="349">
        <v>-1229734</v>
      </c>
      <c r="F59" s="349">
        <v>-1583077</v>
      </c>
      <c r="G59" s="349">
        <v>-2406907</v>
      </c>
      <c r="H59" s="350">
        <v>-1758242.586075565</v>
      </c>
      <c r="I59" s="280"/>
      <c r="J59" s="47"/>
      <c r="O59" s="31"/>
    </row>
    <row r="60" spans="1:11" ht="16.5" thickTop="1">
      <c r="A60" s="186"/>
      <c r="B60" s="266"/>
      <c r="C60" s="93" t="s">
        <v>43</v>
      </c>
      <c r="D60" s="45"/>
      <c r="E60" s="45"/>
      <c r="F60" s="45"/>
      <c r="G60" s="62"/>
      <c r="H60" s="45"/>
      <c r="I60" s="45"/>
      <c r="J60" s="52"/>
      <c r="K60" s="31"/>
    </row>
    <row r="61" spans="1:11" ht="9" customHeight="1">
      <c r="A61" s="186"/>
      <c r="B61" s="266"/>
      <c r="C61" s="94"/>
      <c r="D61" s="45"/>
      <c r="E61" s="45"/>
      <c r="F61" s="45"/>
      <c r="G61" s="45"/>
      <c r="H61" s="45"/>
      <c r="I61" s="45"/>
      <c r="J61" s="52"/>
      <c r="K61" s="31"/>
    </row>
    <row r="62" spans="1:11" ht="15.75">
      <c r="A62" s="186"/>
      <c r="B62" s="266"/>
      <c r="C62" s="90" t="s">
        <v>37</v>
      </c>
      <c r="D62" s="45"/>
      <c r="E62" s="45"/>
      <c r="F62" s="45"/>
      <c r="G62" s="45"/>
      <c r="H62" s="45"/>
      <c r="I62" s="45"/>
      <c r="J62" s="52"/>
      <c r="K62" s="31"/>
    </row>
    <row r="63" spans="1:11" ht="15.75">
      <c r="A63" s="186"/>
      <c r="B63" s="266"/>
      <c r="C63" s="90" t="s">
        <v>102</v>
      </c>
      <c r="D63" s="45"/>
      <c r="E63" s="45"/>
      <c r="F63" s="45"/>
      <c r="G63" s="45"/>
      <c r="H63" s="45"/>
      <c r="I63" s="45"/>
      <c r="J63" s="52"/>
      <c r="K63" s="31"/>
    </row>
    <row r="64" spans="1:12" ht="12" customHeight="1" thickBot="1">
      <c r="A64" s="197"/>
      <c r="B64" s="267"/>
      <c r="C64" s="95"/>
      <c r="D64" s="64"/>
      <c r="E64" s="64"/>
      <c r="F64" s="64"/>
      <c r="G64" s="64"/>
      <c r="H64" s="64"/>
      <c r="I64" s="64"/>
      <c r="J64" s="65"/>
      <c r="L64" s="31"/>
    </row>
    <row r="65" ht="15.75" thickTop="1"/>
    <row r="67" spans="1:10" ht="15">
      <c r="A67" s="263"/>
      <c r="B67" s="171" t="s">
        <v>157</v>
      </c>
      <c r="C67" s="97"/>
      <c r="D67" s="69"/>
      <c r="E67" s="69"/>
      <c r="F67" s="69"/>
      <c r="G67" s="69"/>
      <c r="H67" s="69"/>
      <c r="I67" s="69"/>
      <c r="J67" s="70"/>
    </row>
    <row r="68" spans="1:10" ht="23.25">
      <c r="A68" s="263"/>
      <c r="B68" s="260"/>
      <c r="C68" s="244" t="s">
        <v>404</v>
      </c>
      <c r="D68" s="330">
        <f>IF(D59="M",0,D59)-IF(D8="M",0,D8)-IF(D11="M",0,D11)-IF(D21="M",0,D21)-IF(D23="M",0,D23)-IF(D27="M",0,D27)-IF(D34="M",0,D34)-IF(D35="M",0,D35)-IF(D40="M",0,D40)</f>
        <v>0</v>
      </c>
      <c r="E68" s="330">
        <f>IF(E59="M",0,E59)-IF(E8="M",0,E8)-IF(E11="M",0,E11)-IF(E21="M",0,E21)-IF(E23="M",0,E23)-IF(E27="M",0,E27)-IF(E34="M",0,E34)-IF(E35="M",0,E35)-IF(E40="M",0,E40)</f>
        <v>0</v>
      </c>
      <c r="F68" s="330">
        <f>IF(F59="M",0,F59)-IF(F8="M",0,F8)-IF(F11="M",0,F11)-IF(F21="M",0,F21)-IF(F23="M",0,F23)-IF(F27="M",0,F27)-IF(F34="M",0,F34)-IF(F35="M",0,F35)-IF(F40="M",0,F40)</f>
        <v>0</v>
      </c>
      <c r="G68" s="330">
        <f>IF(G59="M",0,G59)-IF(G8="M",0,G8)-IF(G11="M",0,G11)-IF(G21="M",0,G21)-IF(G23="M",0,G23)-IF(G27="M",0,G27)-IF(G34="M",0,G34)-IF(G35="M",0,G35)-IF(G40="M",0,G40)</f>
        <v>0</v>
      </c>
      <c r="H68" s="330">
        <f>IF(H59="M",0,H59)-IF(H8="M",0,H8)-IF(H11="M",0,H11)-IF(H21="M",0,H21)-IF(H23="M",0,H23)-IF(H27="M",0,H27)-IF(H34="M",0,H34)-IF(H35="M",0,H35)-IF(H40="M",0,H40)</f>
        <v>0</v>
      </c>
      <c r="I68" s="71"/>
      <c r="J68" s="72"/>
    </row>
    <row r="69" spans="1:10" ht="15.75">
      <c r="A69" s="263"/>
      <c r="B69" s="260"/>
      <c r="C69" s="244" t="s">
        <v>405</v>
      </c>
      <c r="D69" s="330">
        <f>IF(D11="M",0,D11)-IF(D12="M",0,D12)-IF(D13="M",0,D13)-IF(D14="M",0,D14)-IF(D15="M",0,D15)-IF(D16="M",0,D16)</f>
        <v>0</v>
      </c>
      <c r="E69" s="330">
        <f>IF(E11="M",0,E11)-IF(E12="M",0,E12)-IF(E13="M",0,E13)-IF(E14="M",0,E14)-IF(E15="M",0,E15)-IF(E16="M",0,E16)</f>
        <v>0</v>
      </c>
      <c r="F69" s="330">
        <f>IF(F11="M",0,F11)-IF(F12="M",0,F12)-IF(F13="M",0,F13)-IF(F14="M",0,F14)-IF(F15="M",0,F15)-IF(F16="M",0,F16)</f>
        <v>0</v>
      </c>
      <c r="G69" s="330">
        <f>IF(G11="M",0,G11)-IF(G12="M",0,G12)-IF(G13="M",0,G13)-IF(G14="M",0,G14)-IF(G15="M",0,G15)-IF(G16="M",0,G16)</f>
        <v>0</v>
      </c>
      <c r="H69" s="330">
        <f>IF(H11="M",0,H11)-IF(H12="M",0,H12)-IF(H13="M",0,H13)-IF(H14="M",0,H14)-IF(H15="M",0,H15)-IF(H16="M",0,H16)</f>
        <v>0</v>
      </c>
      <c r="I69" s="71"/>
      <c r="J69" s="72"/>
    </row>
    <row r="70" spans="1:10" ht="15.75">
      <c r="A70" s="263"/>
      <c r="B70" s="260"/>
      <c r="C70" s="244" t="s">
        <v>407</v>
      </c>
      <c r="D70" s="330">
        <f>D40-SUM(D41:D58)</f>
        <v>0</v>
      </c>
      <c r="E70" s="330">
        <f>E40-SUM(E41:E58)</f>
        <v>0</v>
      </c>
      <c r="F70" s="330">
        <f>F40-SUM(F41:F58)</f>
        <v>0</v>
      </c>
      <c r="G70" s="330">
        <f>G40-SUM(G41:G58)</f>
        <v>0</v>
      </c>
      <c r="H70" s="330">
        <f>H40-SUM(H41:H58)</f>
        <v>0</v>
      </c>
      <c r="I70" s="71"/>
      <c r="J70" s="72"/>
    </row>
    <row r="71" spans="1:10" ht="15.75">
      <c r="A71" s="263"/>
      <c r="B71" s="245" t="s">
        <v>408</v>
      </c>
      <c r="C71" s="244"/>
      <c r="D71" s="328"/>
      <c r="E71" s="328"/>
      <c r="F71" s="328"/>
      <c r="G71" s="328"/>
      <c r="H71" s="328"/>
      <c r="I71" s="71"/>
      <c r="J71" s="72"/>
    </row>
    <row r="72" spans="1:10" ht="15.75">
      <c r="A72" s="263"/>
      <c r="B72" s="261"/>
      <c r="C72" s="248" t="s">
        <v>406</v>
      </c>
      <c r="D72" s="329">
        <f>IF('Table 1'!E11="M",0,'Table 1'!E11)-IF('Table 2A'!D59="M",0,'Table 2A'!D59)</f>
        <v>0</v>
      </c>
      <c r="E72" s="329">
        <f>IF('Table 1'!F11="M",0,'Table 1'!F11)-IF('Table 2A'!E59="M",0,'Table 2A'!E59)</f>
        <v>0</v>
      </c>
      <c r="F72" s="329">
        <f>IF('Table 1'!G11="M",0,'Table 1'!G11)-IF('Table 2A'!F59="M",0,'Table 2A'!F59)</f>
        <v>0</v>
      </c>
      <c r="G72" s="329">
        <f>IF('Table 1'!H11="M",0,'Table 1'!H11)-IF('Table 2A'!G59="M",0,'Table 2A'!G59)</f>
        <v>0</v>
      </c>
      <c r="H72" s="329">
        <f>IF('Table 1'!I11="M",0,'Table 1'!I11)-IF('Table 2A'!H59="M",0,'Table 2A'!H59)</f>
        <v>0</v>
      </c>
      <c r="I72" s="73"/>
      <c r="J72" s="74"/>
    </row>
    <row r="73" ht="15">
      <c r="A73" s="263"/>
    </row>
    <row r="74" ht="15">
      <c r="A74" s="263"/>
    </row>
    <row r="75" ht="15">
      <c r="A75" s="263"/>
    </row>
    <row r="76" ht="15">
      <c r="A76" s="263"/>
    </row>
    <row r="77" ht="15">
      <c r="A77" s="263"/>
    </row>
    <row r="78" ht="15">
      <c r="A78" s="66"/>
    </row>
    <row r="79" ht="15">
      <c r="A79" s="66"/>
    </row>
    <row r="80" ht="15">
      <c r="A80" s="66"/>
    </row>
    <row r="81" ht="15">
      <c r="A81" s="66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0.3359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83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39"/>
      <c r="O4" s="31"/>
    </row>
    <row r="5" spans="1:15" ht="15.75">
      <c r="A5" s="204"/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39"/>
      <c r="O5" s="31"/>
    </row>
    <row r="6" spans="1:15" ht="15.75">
      <c r="A6" s="204"/>
      <c r="B6" s="106"/>
      <c r="C6" s="306" t="s">
        <v>493</v>
      </c>
      <c r="D6" s="339" t="s">
        <v>496</v>
      </c>
      <c r="E6" s="339" t="s">
        <v>496</v>
      </c>
      <c r="F6" s="339" t="s">
        <v>496</v>
      </c>
      <c r="G6" s="339" t="s">
        <v>496</v>
      </c>
      <c r="H6" s="42" t="s">
        <v>5</v>
      </c>
      <c r="I6" s="44"/>
      <c r="J6" s="39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46"/>
      <c r="J7" s="39"/>
      <c r="O7" s="31"/>
    </row>
    <row r="8" spans="1:15" ht="17.25" thickBot="1" thickTop="1">
      <c r="A8" s="204" t="s">
        <v>202</v>
      </c>
      <c r="B8" s="106"/>
      <c r="C8" s="255" t="s">
        <v>71</v>
      </c>
      <c r="D8" s="268" t="s">
        <v>496</v>
      </c>
      <c r="E8" s="268" t="s">
        <v>496</v>
      </c>
      <c r="F8" s="268" t="s">
        <v>496</v>
      </c>
      <c r="G8" s="268" t="s">
        <v>496</v>
      </c>
      <c r="H8" s="317"/>
      <c r="I8" s="303"/>
      <c r="J8" s="47"/>
      <c r="O8" s="31"/>
    </row>
    <row r="9" spans="1:15" ht="16.5" thickTop="1">
      <c r="A9" s="204"/>
      <c r="B9" s="106"/>
      <c r="C9" s="92" t="s">
        <v>76</v>
      </c>
      <c r="D9" s="49"/>
      <c r="E9" s="50"/>
      <c r="F9" s="50"/>
      <c r="G9" s="50"/>
      <c r="H9" s="50"/>
      <c r="I9" s="323"/>
      <c r="J9" s="52"/>
      <c r="O9" s="31"/>
    </row>
    <row r="10" spans="1:15" ht="6" customHeight="1">
      <c r="A10" s="204"/>
      <c r="B10" s="106"/>
      <c r="C10" s="92"/>
      <c r="D10" s="53"/>
      <c r="E10" s="54"/>
      <c r="F10" s="54"/>
      <c r="G10" s="54"/>
      <c r="H10" s="54"/>
      <c r="I10" s="324"/>
      <c r="J10" s="52"/>
      <c r="O10" s="31"/>
    </row>
    <row r="11" spans="1:15" ht="15.75">
      <c r="A11" s="204" t="s">
        <v>203</v>
      </c>
      <c r="B11" s="256"/>
      <c r="C11" s="56" t="s">
        <v>77</v>
      </c>
      <c r="D11" s="270" t="s">
        <v>496</v>
      </c>
      <c r="E11" s="270" t="s">
        <v>496</v>
      </c>
      <c r="F11" s="270" t="s">
        <v>496</v>
      </c>
      <c r="G11" s="270" t="s">
        <v>496</v>
      </c>
      <c r="H11" s="318"/>
      <c r="I11" s="325"/>
      <c r="J11" s="52"/>
      <c r="O11" s="31"/>
    </row>
    <row r="12" spans="1:15" ht="15.75">
      <c r="A12" s="204" t="s">
        <v>204</v>
      </c>
      <c r="B12" s="106"/>
      <c r="C12" s="56" t="s">
        <v>78</v>
      </c>
      <c r="D12" s="270" t="s">
        <v>496</v>
      </c>
      <c r="E12" s="270" t="s">
        <v>496</v>
      </c>
      <c r="F12" s="270" t="s">
        <v>496</v>
      </c>
      <c r="G12" s="271" t="s">
        <v>496</v>
      </c>
      <c r="H12" s="316"/>
      <c r="I12" s="278"/>
      <c r="J12" s="52"/>
      <c r="O12" s="31"/>
    </row>
    <row r="13" spans="1:15" ht="15.75">
      <c r="A13" s="204" t="s">
        <v>205</v>
      </c>
      <c r="B13" s="106"/>
      <c r="C13" s="56" t="s">
        <v>79</v>
      </c>
      <c r="D13" s="270" t="s">
        <v>496</v>
      </c>
      <c r="E13" s="270" t="s">
        <v>496</v>
      </c>
      <c r="F13" s="270" t="s">
        <v>496</v>
      </c>
      <c r="G13" s="271" t="s">
        <v>496</v>
      </c>
      <c r="H13" s="316"/>
      <c r="I13" s="278"/>
      <c r="J13" s="52"/>
      <c r="O13" s="31"/>
    </row>
    <row r="14" spans="1:15" ht="15.75">
      <c r="A14" s="204" t="s">
        <v>206</v>
      </c>
      <c r="B14" s="106"/>
      <c r="C14" s="56" t="s">
        <v>42</v>
      </c>
      <c r="D14" s="270" t="s">
        <v>496</v>
      </c>
      <c r="E14" s="270" t="s">
        <v>496</v>
      </c>
      <c r="F14" s="270" t="s">
        <v>496</v>
      </c>
      <c r="G14" s="271" t="s">
        <v>496</v>
      </c>
      <c r="H14" s="316"/>
      <c r="I14" s="278"/>
      <c r="J14" s="52"/>
      <c r="O14" s="31"/>
    </row>
    <row r="15" spans="1:15" ht="15.75">
      <c r="A15" s="204" t="s">
        <v>217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218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208"/>
      <c r="D17" s="57"/>
      <c r="E17" s="58"/>
      <c r="F17" s="58"/>
      <c r="G17" s="58"/>
      <c r="H17" s="80"/>
      <c r="I17" s="278"/>
      <c r="J17" s="52"/>
      <c r="O17" s="31"/>
    </row>
    <row r="18" spans="1:15" ht="15.75">
      <c r="A18" s="204" t="s">
        <v>207</v>
      </c>
      <c r="B18" s="106"/>
      <c r="C18" s="56" t="s">
        <v>156</v>
      </c>
      <c r="D18" s="270" t="s">
        <v>496</v>
      </c>
      <c r="E18" s="270" t="s">
        <v>496</v>
      </c>
      <c r="F18" s="270" t="s">
        <v>496</v>
      </c>
      <c r="G18" s="270" t="s">
        <v>496</v>
      </c>
      <c r="H18" s="316"/>
      <c r="I18" s="278"/>
      <c r="J18" s="52"/>
      <c r="O18" s="31"/>
    </row>
    <row r="19" spans="1:15" ht="15.75">
      <c r="A19" s="204" t="s">
        <v>219</v>
      </c>
      <c r="B19" s="10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466</v>
      </c>
      <c r="B20" s="106"/>
      <c r="C20" s="67" t="s">
        <v>152</v>
      </c>
      <c r="D20" s="272"/>
      <c r="E20" s="272"/>
      <c r="F20" s="272"/>
      <c r="G20" s="272"/>
      <c r="H20" s="316"/>
      <c r="I20" s="279"/>
      <c r="J20" s="52"/>
      <c r="O20" s="31"/>
    </row>
    <row r="21" spans="1:15" ht="15.75">
      <c r="A21" s="113"/>
      <c r="B21" s="106"/>
      <c r="C21" s="208"/>
      <c r="D21" s="57"/>
      <c r="E21" s="58"/>
      <c r="F21" s="58"/>
      <c r="G21" s="58"/>
      <c r="H21" s="80"/>
      <c r="I21" s="278"/>
      <c r="J21" s="52"/>
      <c r="O21" s="31"/>
    </row>
    <row r="22" spans="1:15" ht="15.75">
      <c r="A22" s="204" t="s">
        <v>208</v>
      </c>
      <c r="B22" s="256"/>
      <c r="C22" s="56" t="s">
        <v>74</v>
      </c>
      <c r="D22" s="270" t="s">
        <v>496</v>
      </c>
      <c r="E22" s="270" t="s">
        <v>496</v>
      </c>
      <c r="F22" s="270" t="s">
        <v>496</v>
      </c>
      <c r="G22" s="270" t="s">
        <v>496</v>
      </c>
      <c r="H22" s="316"/>
      <c r="I22" s="278"/>
      <c r="J22" s="52"/>
      <c r="O22" s="31"/>
    </row>
    <row r="23" spans="1:15" ht="15.75">
      <c r="A23" s="204"/>
      <c r="B23" s="106"/>
      <c r="C23" s="208"/>
      <c r="D23" s="57"/>
      <c r="E23" s="58"/>
      <c r="F23" s="58"/>
      <c r="G23" s="58"/>
      <c r="H23" s="80"/>
      <c r="I23" s="278"/>
      <c r="J23" s="52"/>
      <c r="O23" s="31"/>
    </row>
    <row r="24" spans="1:15" ht="15.75">
      <c r="A24" s="204" t="s">
        <v>209</v>
      </c>
      <c r="B24" s="256"/>
      <c r="C24" s="56" t="s">
        <v>97</v>
      </c>
      <c r="D24" s="270" t="s">
        <v>496</v>
      </c>
      <c r="E24" s="270" t="s">
        <v>496</v>
      </c>
      <c r="F24" s="270" t="s">
        <v>496</v>
      </c>
      <c r="G24" s="270" t="s">
        <v>496</v>
      </c>
      <c r="H24" s="316"/>
      <c r="I24" s="278"/>
      <c r="J24" s="52"/>
      <c r="O24" s="31"/>
    </row>
    <row r="25" spans="1:15" ht="15.75">
      <c r="A25" s="204" t="s">
        <v>220</v>
      </c>
      <c r="B25" s="256"/>
      <c r="C25" s="67" t="s">
        <v>151</v>
      </c>
      <c r="D25" s="272"/>
      <c r="E25" s="272"/>
      <c r="F25" s="272"/>
      <c r="G25" s="272"/>
      <c r="H25" s="316"/>
      <c r="I25" s="279"/>
      <c r="J25" s="52"/>
      <c r="O25" s="31"/>
    </row>
    <row r="26" spans="1:15" ht="15.75">
      <c r="A26" s="204" t="s">
        <v>467</v>
      </c>
      <c r="B26" s="256"/>
      <c r="C26" s="67" t="s">
        <v>152</v>
      </c>
      <c r="D26" s="273"/>
      <c r="E26" s="273"/>
      <c r="F26" s="273"/>
      <c r="G26" s="273"/>
      <c r="H26" s="316"/>
      <c r="I26" s="279"/>
      <c r="J26" s="52"/>
      <c r="O26" s="31"/>
    </row>
    <row r="27" spans="1:15" ht="15.75">
      <c r="A27" s="204" t="s">
        <v>210</v>
      </c>
      <c r="B27" s="256"/>
      <c r="C27" s="56" t="s">
        <v>68</v>
      </c>
      <c r="D27" s="270" t="s">
        <v>496</v>
      </c>
      <c r="E27" s="270" t="s">
        <v>496</v>
      </c>
      <c r="F27" s="270" t="s">
        <v>496</v>
      </c>
      <c r="G27" s="270" t="s">
        <v>496</v>
      </c>
      <c r="H27" s="316"/>
      <c r="I27" s="278"/>
      <c r="J27" s="52"/>
      <c r="O27" s="31"/>
    </row>
    <row r="28" spans="1:15" ht="15.75">
      <c r="A28" s="204" t="s">
        <v>221</v>
      </c>
      <c r="B28" s="256"/>
      <c r="C28" s="67" t="s">
        <v>151</v>
      </c>
      <c r="D28" s="272"/>
      <c r="E28" s="272"/>
      <c r="F28" s="272"/>
      <c r="G28" s="272"/>
      <c r="H28" s="316"/>
      <c r="I28" s="279"/>
      <c r="J28" s="52"/>
      <c r="O28" s="31"/>
    </row>
    <row r="29" spans="1:15" ht="15.75">
      <c r="A29" s="204" t="s">
        <v>468</v>
      </c>
      <c r="B29" s="256"/>
      <c r="C29" s="67" t="s">
        <v>152</v>
      </c>
      <c r="D29" s="272"/>
      <c r="E29" s="272"/>
      <c r="F29" s="272"/>
      <c r="G29" s="272"/>
      <c r="H29" s="316"/>
      <c r="I29" s="279"/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211</v>
      </c>
      <c r="B31" s="256"/>
      <c r="C31" s="56" t="s">
        <v>81</v>
      </c>
      <c r="D31" s="270" t="s">
        <v>496</v>
      </c>
      <c r="E31" s="270" t="s">
        <v>496</v>
      </c>
      <c r="F31" s="270" t="s">
        <v>496</v>
      </c>
      <c r="G31" s="270" t="s">
        <v>496</v>
      </c>
      <c r="H31" s="316"/>
      <c r="I31" s="278"/>
      <c r="J31" s="52"/>
      <c r="O31" s="31"/>
    </row>
    <row r="32" spans="1:15" ht="15.75">
      <c r="A32" s="204" t="s">
        <v>222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469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106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212</v>
      </c>
      <c r="B35" s="106"/>
      <c r="C35" s="56" t="s">
        <v>70</v>
      </c>
      <c r="D35" s="270" t="s">
        <v>496</v>
      </c>
      <c r="E35" s="270" t="s">
        <v>496</v>
      </c>
      <c r="F35" s="270" t="s">
        <v>496</v>
      </c>
      <c r="G35" s="270" t="s">
        <v>496</v>
      </c>
      <c r="H35" s="316"/>
      <c r="I35" s="278"/>
      <c r="J35" s="52"/>
      <c r="O35" s="31"/>
    </row>
    <row r="36" spans="1:15" ht="15.75">
      <c r="A36" s="204" t="s">
        <v>214</v>
      </c>
      <c r="B36" s="106"/>
      <c r="C36" s="67" t="s">
        <v>151</v>
      </c>
      <c r="D36" s="272"/>
      <c r="E36" s="272"/>
      <c r="F36" s="272"/>
      <c r="G36" s="272"/>
      <c r="H36" s="316"/>
      <c r="I36" s="279"/>
      <c r="J36" s="52"/>
      <c r="O36" s="31"/>
    </row>
    <row r="37" spans="1:15" ht="15.75">
      <c r="A37" s="204" t="s">
        <v>215</v>
      </c>
      <c r="B37" s="106"/>
      <c r="C37" s="67" t="s">
        <v>152</v>
      </c>
      <c r="D37" s="272"/>
      <c r="E37" s="272"/>
      <c r="F37" s="272"/>
      <c r="G37" s="272"/>
      <c r="H37" s="316"/>
      <c r="I37" s="279"/>
      <c r="J37" s="52"/>
      <c r="O37" s="31"/>
    </row>
    <row r="38" spans="1:15" ht="15.75">
      <c r="A38" s="204" t="s">
        <v>216</v>
      </c>
      <c r="B38" s="106"/>
      <c r="C38" s="67" t="s">
        <v>153</v>
      </c>
      <c r="D38" s="272"/>
      <c r="E38" s="272"/>
      <c r="F38" s="272"/>
      <c r="G38" s="272"/>
      <c r="H38" s="316"/>
      <c r="I38" s="279"/>
      <c r="J38" s="52"/>
      <c r="O38" s="31"/>
    </row>
    <row r="39" spans="1:15" ht="16.5" thickBot="1">
      <c r="A39" s="204"/>
      <c r="B39" s="106"/>
      <c r="C39" s="56"/>
      <c r="D39" s="57"/>
      <c r="E39" s="58"/>
      <c r="F39" s="58"/>
      <c r="G39" s="58"/>
      <c r="H39" s="319"/>
      <c r="I39" s="278"/>
      <c r="J39" s="52"/>
      <c r="O39" s="31"/>
    </row>
    <row r="40" spans="1:15" ht="17.25" thickBot="1" thickTop="1">
      <c r="A40" s="204" t="s">
        <v>213</v>
      </c>
      <c r="B40" s="106"/>
      <c r="C40" s="207" t="s">
        <v>63</v>
      </c>
      <c r="D40" s="268" t="s">
        <v>496</v>
      </c>
      <c r="E40" s="268" t="s">
        <v>496</v>
      </c>
      <c r="F40" s="268" t="s">
        <v>496</v>
      </c>
      <c r="G40" s="268" t="s">
        <v>496</v>
      </c>
      <c r="H40" s="317"/>
      <c r="I40" s="280"/>
      <c r="J40" s="47"/>
      <c r="O40" s="31"/>
    </row>
    <row r="41" spans="1:11" ht="16.5" thickTop="1">
      <c r="A41" s="186"/>
      <c r="B41" s="106"/>
      <c r="C41" s="262" t="s">
        <v>43</v>
      </c>
      <c r="D41" s="138"/>
      <c r="E41" s="200"/>
      <c r="F41" s="200"/>
      <c r="G41" s="66"/>
      <c r="H41" s="66"/>
      <c r="I41" s="200"/>
      <c r="J41" s="52"/>
      <c r="K41" s="31"/>
    </row>
    <row r="42" spans="1:11" ht="9" customHeight="1">
      <c r="A42" s="186"/>
      <c r="B42" s="106"/>
      <c r="C42" s="300"/>
      <c r="D42" s="301"/>
      <c r="E42" s="200"/>
      <c r="F42" s="200"/>
      <c r="G42" s="200"/>
      <c r="H42" s="200"/>
      <c r="I42" s="200"/>
      <c r="J42" s="52"/>
      <c r="K42" s="31"/>
    </row>
    <row r="43" spans="1:11" ht="15.75">
      <c r="A43" s="186"/>
      <c r="B43" s="106"/>
      <c r="C43" s="302" t="s">
        <v>37</v>
      </c>
      <c r="D43" s="75"/>
      <c r="E43" s="200"/>
      <c r="F43" s="200"/>
      <c r="G43" s="200"/>
      <c r="H43" s="200"/>
      <c r="I43" s="200"/>
      <c r="J43" s="52"/>
      <c r="K43" s="31"/>
    </row>
    <row r="44" spans="1:11" ht="15.75">
      <c r="A44" s="186"/>
      <c r="B44" s="106"/>
      <c r="C44" s="302" t="s">
        <v>102</v>
      </c>
      <c r="D44" s="75"/>
      <c r="E44" s="200"/>
      <c r="F44" s="200"/>
      <c r="G44" s="200"/>
      <c r="H44" s="200"/>
      <c r="I44" s="200"/>
      <c r="J44" s="52"/>
      <c r="K44" s="31"/>
    </row>
    <row r="45" spans="1:12" ht="12" customHeight="1" thickBot="1">
      <c r="A45" s="197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ht="15.75" thickTop="1">
      <c r="A46" s="263"/>
    </row>
    <row r="47" spans="1:3" ht="15">
      <c r="A47" s="263"/>
      <c r="C47" s="96" t="s">
        <v>44</v>
      </c>
    </row>
    <row r="48" spans="1:10" ht="15">
      <c r="A48" s="263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63"/>
      <c r="B49" s="260"/>
      <c r="C49" s="244" t="s">
        <v>409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63"/>
      <c r="B50" s="260"/>
      <c r="C50" s="244" t="s">
        <v>410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63"/>
      <c r="B51" s="260"/>
      <c r="C51" s="244" t="s">
        <v>412</v>
      </c>
      <c r="D51" s="330">
        <f>D35-SUM(D36:D39)</f>
        <v>0</v>
      </c>
      <c r="E51" s="330">
        <f>E35-SUM(E36:E39)</f>
        <v>0</v>
      </c>
      <c r="F51" s="330">
        <f>F35-SUM(F36:F39)</f>
        <v>0</v>
      </c>
      <c r="G51" s="330">
        <f>G35-SUM(G36:G39)</f>
        <v>0</v>
      </c>
      <c r="H51" s="330">
        <f>H35-SUM(H36:H39)</f>
        <v>0</v>
      </c>
      <c r="I51" s="71"/>
      <c r="J51" s="72"/>
    </row>
    <row r="52" spans="1:10" ht="15.75">
      <c r="A52" s="263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63"/>
      <c r="B53" s="261"/>
      <c r="C53" s="248" t="s">
        <v>411</v>
      </c>
      <c r="D53" s="329">
        <f>IF('Table 1'!E12="M",0,'Table 1'!E12)-IF('Table 2B'!D40="M",0,'Table 2B'!D40)</f>
        <v>0</v>
      </c>
      <c r="E53" s="329">
        <f>IF('Table 1'!F12="M",0,'Table 1'!F12)-IF('Table 2B'!E40="M",0,'Table 2B'!E40)</f>
        <v>0</v>
      </c>
      <c r="F53" s="329">
        <f>IF('Table 1'!G12="M",0,'Table 1'!G12)-IF('Table 2B'!F40="M",0,'Table 2B'!F40)</f>
        <v>0</v>
      </c>
      <c r="G53" s="329">
        <f>IF('Table 1'!H12="M",0,'Table 1'!H12)-IF('Table 2B'!G40="M",0,'Table 2B'!G40)</f>
        <v>0</v>
      </c>
      <c r="H53" s="329">
        <f>IF('Table 1'!I12="M",0,'Table 1'!I12)-IF('Table 2B'!H40="M",0,'Table 2B'!H40)</f>
        <v>0</v>
      </c>
      <c r="I53" s="73"/>
      <c r="J53" s="74"/>
    </row>
    <row r="54" spans="1:8" ht="15">
      <c r="A54" s="263"/>
      <c r="D54" s="335"/>
      <c r="E54" s="335"/>
      <c r="F54" s="335"/>
      <c r="G54" s="335"/>
      <c r="H54" s="335"/>
    </row>
    <row r="55" ht="15">
      <c r="A55" s="263"/>
    </row>
    <row r="56" ht="15">
      <c r="A56" s="263"/>
    </row>
    <row r="57" ht="15">
      <c r="A57" s="263"/>
    </row>
    <row r="58" ht="15">
      <c r="A58" s="263"/>
    </row>
    <row r="59" ht="15">
      <c r="A59" s="263"/>
    </row>
    <row r="60" ht="15">
      <c r="A60" s="263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6.21484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84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39"/>
      <c r="O4" s="31"/>
    </row>
    <row r="5" spans="1:15" ht="15.75">
      <c r="A5" s="204" t="s">
        <v>158</v>
      </c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39"/>
      <c r="O5" s="31"/>
    </row>
    <row r="6" spans="1:15" ht="15.75">
      <c r="A6" s="204"/>
      <c r="B6" s="10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44"/>
      <c r="J6" s="39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46"/>
      <c r="J7" s="39"/>
      <c r="O7" s="31"/>
    </row>
    <row r="8" spans="1:15" ht="17.25" thickBot="1" thickTop="1">
      <c r="A8" s="204" t="s">
        <v>223</v>
      </c>
      <c r="B8" s="106"/>
      <c r="C8" s="255" t="s">
        <v>72</v>
      </c>
      <c r="D8" s="349">
        <v>-31671</v>
      </c>
      <c r="E8" s="349">
        <v>-16464</v>
      </c>
      <c r="F8" s="349">
        <v>-81375</v>
      </c>
      <c r="G8" s="349">
        <v>-156510</v>
      </c>
      <c r="H8" s="368">
        <v>-85000</v>
      </c>
      <c r="I8" s="303"/>
      <c r="J8" s="47"/>
      <c r="O8" s="31"/>
    </row>
    <row r="9" spans="1:15" ht="16.5" thickTop="1">
      <c r="A9" s="204"/>
      <c r="B9" s="106"/>
      <c r="C9" s="262" t="s">
        <v>76</v>
      </c>
      <c r="D9" s="49"/>
      <c r="E9" s="50"/>
      <c r="F9" s="50"/>
      <c r="G9" s="51"/>
      <c r="H9" s="50"/>
      <c r="I9" s="323"/>
      <c r="J9" s="52"/>
      <c r="O9" s="31"/>
    </row>
    <row r="10" spans="1:15" ht="6" customHeight="1">
      <c r="A10" s="204"/>
      <c r="B10" s="106"/>
      <c r="C10" s="262"/>
      <c r="D10" s="53"/>
      <c r="E10" s="54"/>
      <c r="F10" s="54"/>
      <c r="G10" s="55"/>
      <c r="H10" s="54"/>
      <c r="I10" s="324"/>
      <c r="J10" s="52"/>
      <c r="O10" s="31"/>
    </row>
    <row r="11" spans="1:15" ht="15.75">
      <c r="A11" s="204" t="s">
        <v>224</v>
      </c>
      <c r="B11" s="256"/>
      <c r="C11" s="257" t="s">
        <v>77</v>
      </c>
      <c r="D11" s="351">
        <v>-8658</v>
      </c>
      <c r="E11" s="351">
        <v>-7754</v>
      </c>
      <c r="F11" s="351">
        <v>-16985</v>
      </c>
      <c r="G11" s="351">
        <v>-10839</v>
      </c>
      <c r="H11" s="369">
        <v>-5100</v>
      </c>
      <c r="I11" s="325"/>
      <c r="J11" s="52"/>
      <c r="O11" s="31"/>
    </row>
    <row r="12" spans="1:15" ht="15.75">
      <c r="A12" s="204" t="s">
        <v>225</v>
      </c>
      <c r="B12" s="106"/>
      <c r="C12" s="257" t="s">
        <v>78</v>
      </c>
      <c r="D12" s="354">
        <v>-7970</v>
      </c>
      <c r="E12" s="354">
        <v>-5101</v>
      </c>
      <c r="F12" s="354">
        <v>-6194</v>
      </c>
      <c r="G12" s="354">
        <v>-5430</v>
      </c>
      <c r="H12" s="370">
        <v>2500</v>
      </c>
      <c r="I12" s="278"/>
      <c r="J12" s="52"/>
      <c r="O12" s="31"/>
    </row>
    <row r="13" spans="1:15" ht="15.75">
      <c r="A13" s="204" t="s">
        <v>226</v>
      </c>
      <c r="B13" s="106"/>
      <c r="C13" s="257" t="s">
        <v>79</v>
      </c>
      <c r="D13" s="355">
        <v>1463</v>
      </c>
      <c r="E13" s="355">
        <v>-3914</v>
      </c>
      <c r="F13" s="355">
        <v>-10633</v>
      </c>
      <c r="G13" s="355">
        <v>-7711</v>
      </c>
      <c r="H13" s="370">
        <v>-7600</v>
      </c>
      <c r="I13" s="278"/>
      <c r="J13" s="52"/>
      <c r="O13" s="31"/>
    </row>
    <row r="14" spans="1:15" ht="15.75">
      <c r="A14" s="204" t="s">
        <v>227</v>
      </c>
      <c r="B14" s="106"/>
      <c r="C14" s="257" t="s">
        <v>42</v>
      </c>
      <c r="D14" s="371">
        <v>-2151</v>
      </c>
      <c r="E14" s="371">
        <v>1261</v>
      </c>
      <c r="F14" s="371">
        <v>-158</v>
      </c>
      <c r="G14" s="371">
        <v>2302</v>
      </c>
      <c r="H14" s="370"/>
      <c r="I14" s="278"/>
      <c r="J14" s="52"/>
      <c r="O14" s="31"/>
    </row>
    <row r="15" spans="1:15" ht="15.75">
      <c r="A15" s="204" t="s">
        <v>238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239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67"/>
      <c r="D17" s="57"/>
      <c r="E17" s="58"/>
      <c r="F17" s="58"/>
      <c r="G17" s="58"/>
      <c r="H17" s="80"/>
      <c r="I17" s="278"/>
      <c r="J17" s="52"/>
      <c r="O17" s="31"/>
    </row>
    <row r="18" spans="1:15" ht="15.75">
      <c r="A18" s="204" t="s">
        <v>228</v>
      </c>
      <c r="B18" s="106"/>
      <c r="C18" s="56" t="s">
        <v>479</v>
      </c>
      <c r="D18" s="271" t="s">
        <v>496</v>
      </c>
      <c r="E18" s="271" t="s">
        <v>496</v>
      </c>
      <c r="F18" s="271" t="s">
        <v>496</v>
      </c>
      <c r="G18" s="271" t="s">
        <v>496</v>
      </c>
      <c r="H18" s="316"/>
      <c r="I18" s="278"/>
      <c r="J18" s="52"/>
      <c r="O18" s="31"/>
    </row>
    <row r="19" spans="1:15" ht="15.75">
      <c r="A19" s="204" t="s">
        <v>240</v>
      </c>
      <c r="B19" s="25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471</v>
      </c>
      <c r="B20" s="256"/>
      <c r="C20" s="67" t="s">
        <v>152</v>
      </c>
      <c r="D20" s="273"/>
      <c r="E20" s="273"/>
      <c r="F20" s="273"/>
      <c r="G20" s="273"/>
      <c r="H20" s="316"/>
      <c r="I20" s="279"/>
      <c r="J20" s="52"/>
      <c r="O20" s="31"/>
    </row>
    <row r="21" spans="1:15" ht="15.75">
      <c r="A21" s="204"/>
      <c r="B21" s="256"/>
      <c r="C21" s="67"/>
      <c r="D21" s="57"/>
      <c r="E21" s="58"/>
      <c r="F21" s="58"/>
      <c r="G21" s="58"/>
      <c r="H21" s="80"/>
      <c r="I21" s="278"/>
      <c r="J21" s="52"/>
      <c r="O21" s="31"/>
    </row>
    <row r="22" spans="1:15" ht="15.75">
      <c r="A22" s="204" t="s">
        <v>229</v>
      </c>
      <c r="B22" s="256"/>
      <c r="C22" s="56" t="s">
        <v>74</v>
      </c>
      <c r="D22" s="354">
        <v>-461</v>
      </c>
      <c r="E22" s="354">
        <v>-466</v>
      </c>
      <c r="F22" s="354">
        <v>-255</v>
      </c>
      <c r="G22" s="354">
        <v>-1094</v>
      </c>
      <c r="H22" s="316"/>
      <c r="I22" s="278"/>
      <c r="J22" s="52"/>
      <c r="O22" s="31"/>
    </row>
    <row r="23" spans="1:15" ht="15.75">
      <c r="A23" s="204"/>
      <c r="B23" s="256"/>
      <c r="C23" s="67"/>
      <c r="D23" s="57"/>
      <c r="E23" s="58"/>
      <c r="F23" s="58"/>
      <c r="G23" s="58"/>
      <c r="H23" s="80"/>
      <c r="I23" s="278"/>
      <c r="J23" s="52"/>
      <c r="O23" s="31"/>
    </row>
    <row r="24" spans="1:15" ht="15.75">
      <c r="A24" s="204" t="s">
        <v>230</v>
      </c>
      <c r="B24" s="256"/>
      <c r="C24" s="56" t="s">
        <v>97</v>
      </c>
      <c r="D24" s="354">
        <v>1858</v>
      </c>
      <c r="E24" s="354">
        <v>3580</v>
      </c>
      <c r="F24" s="354">
        <v>3178</v>
      </c>
      <c r="G24" s="354">
        <v>574</v>
      </c>
      <c r="H24" s="370">
        <v>0</v>
      </c>
      <c r="I24" s="278"/>
      <c r="J24" s="52"/>
      <c r="O24" s="31"/>
    </row>
    <row r="25" spans="1:15" ht="15.75">
      <c r="A25" s="204" t="s">
        <v>241</v>
      </c>
      <c r="B25" s="256"/>
      <c r="C25" s="67" t="s">
        <v>151</v>
      </c>
      <c r="D25" s="357">
        <v>1858</v>
      </c>
      <c r="E25" s="357">
        <v>2651</v>
      </c>
      <c r="F25" s="357">
        <v>3178</v>
      </c>
      <c r="G25" s="357">
        <v>574</v>
      </c>
      <c r="H25" s="370"/>
      <c r="I25" s="362" t="s">
        <v>529</v>
      </c>
      <c r="J25" s="52"/>
      <c r="O25" s="31"/>
    </row>
    <row r="26" spans="1:15" ht="15.75">
      <c r="A26" s="204" t="s">
        <v>472</v>
      </c>
      <c r="B26" s="256"/>
      <c r="C26" s="67" t="s">
        <v>152</v>
      </c>
      <c r="D26" s="367"/>
      <c r="E26" s="367">
        <v>929</v>
      </c>
      <c r="F26" s="367"/>
      <c r="G26" s="367"/>
      <c r="H26" s="370"/>
      <c r="I26" s="362" t="s">
        <v>530</v>
      </c>
      <c r="J26" s="52"/>
      <c r="O26" s="31"/>
    </row>
    <row r="27" spans="1:15" ht="15.75">
      <c r="A27" s="204" t="s">
        <v>231</v>
      </c>
      <c r="B27" s="106"/>
      <c r="C27" s="56" t="s">
        <v>68</v>
      </c>
      <c r="D27" s="354">
        <v>-2138</v>
      </c>
      <c r="E27" s="354">
        <v>-28046</v>
      </c>
      <c r="F27" s="354">
        <v>-4480.615384615376</v>
      </c>
      <c r="G27" s="354">
        <v>4972</v>
      </c>
      <c r="H27" s="370">
        <v>29000</v>
      </c>
      <c r="I27" s="278"/>
      <c r="J27" s="52"/>
      <c r="O27" s="31"/>
    </row>
    <row r="28" spans="1:15" ht="15.75">
      <c r="A28" s="204" t="s">
        <v>242</v>
      </c>
      <c r="B28" s="106"/>
      <c r="C28" s="67" t="s">
        <v>151</v>
      </c>
      <c r="D28" s="357">
        <v>-4440</v>
      </c>
      <c r="E28" s="357">
        <v>-4468</v>
      </c>
      <c r="F28" s="357">
        <v>-9910</v>
      </c>
      <c r="G28" s="357">
        <v>-8902</v>
      </c>
      <c r="H28" s="370">
        <v>47000</v>
      </c>
      <c r="I28" s="360" t="s">
        <v>504</v>
      </c>
      <c r="J28" s="52"/>
      <c r="O28" s="31"/>
    </row>
    <row r="29" spans="1:15" ht="15.75">
      <c r="A29" s="204" t="s">
        <v>473</v>
      </c>
      <c r="B29" s="106"/>
      <c r="C29" s="67" t="s">
        <v>152</v>
      </c>
      <c r="D29" s="357">
        <v>1175</v>
      </c>
      <c r="E29" s="357">
        <v>-25503</v>
      </c>
      <c r="F29" s="357">
        <v>-10923</v>
      </c>
      <c r="G29" s="357">
        <v>-616</v>
      </c>
      <c r="H29" s="370">
        <v>-18000</v>
      </c>
      <c r="I29" s="360" t="s">
        <v>505</v>
      </c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232</v>
      </c>
      <c r="B31" s="106"/>
      <c r="C31" s="56" t="s">
        <v>81</v>
      </c>
      <c r="D31" s="271" t="s">
        <v>496</v>
      </c>
      <c r="E31" s="271" t="s">
        <v>496</v>
      </c>
      <c r="F31" s="271" t="s">
        <v>496</v>
      </c>
      <c r="G31" s="271" t="s">
        <v>496</v>
      </c>
      <c r="H31" s="316"/>
      <c r="I31" s="278"/>
      <c r="J31" s="52"/>
      <c r="O31" s="31"/>
    </row>
    <row r="32" spans="1:15" ht="15.75">
      <c r="A32" s="204" t="s">
        <v>243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474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258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233</v>
      </c>
      <c r="B35" s="106"/>
      <c r="C35" s="56" t="s">
        <v>70</v>
      </c>
      <c r="D35" s="354">
        <v>11798</v>
      </c>
      <c r="E35" s="354">
        <v>4201</v>
      </c>
      <c r="F35" s="354">
        <v>4617</v>
      </c>
      <c r="G35" s="354">
        <v>4686</v>
      </c>
      <c r="H35" s="316"/>
      <c r="I35" s="278"/>
      <c r="J35" s="52"/>
      <c r="O35" s="31"/>
    </row>
    <row r="36" spans="1:15" ht="15.75">
      <c r="A36" s="204" t="s">
        <v>235</v>
      </c>
      <c r="B36" s="106"/>
      <c r="C36" s="67" t="s">
        <v>151</v>
      </c>
      <c r="D36" s="357"/>
      <c r="E36" s="357"/>
      <c r="F36" s="357"/>
      <c r="G36" s="357"/>
      <c r="H36" s="316"/>
      <c r="I36" s="362"/>
      <c r="J36" s="52"/>
      <c r="O36" s="31"/>
    </row>
    <row r="37" spans="1:15" ht="15.75">
      <c r="A37" s="204" t="s">
        <v>236</v>
      </c>
      <c r="B37" s="106"/>
      <c r="C37" s="67" t="s">
        <v>152</v>
      </c>
      <c r="D37" s="357">
        <v>7870</v>
      </c>
      <c r="E37" s="357"/>
      <c r="F37" s="357"/>
      <c r="G37" s="357"/>
      <c r="H37" s="316"/>
      <c r="I37" s="362" t="s">
        <v>531</v>
      </c>
      <c r="J37" s="52"/>
      <c r="O37" s="31"/>
    </row>
    <row r="38" spans="1:15" ht="15.75">
      <c r="A38" s="204" t="s">
        <v>237</v>
      </c>
      <c r="B38" s="106"/>
      <c r="C38" s="67" t="s">
        <v>153</v>
      </c>
      <c r="D38" s="357">
        <v>3928</v>
      </c>
      <c r="E38" s="357">
        <v>4201</v>
      </c>
      <c r="F38" s="357">
        <v>4617</v>
      </c>
      <c r="G38" s="357">
        <v>4686</v>
      </c>
      <c r="H38" s="316"/>
      <c r="I38" s="362" t="s">
        <v>532</v>
      </c>
      <c r="J38" s="52"/>
      <c r="O38" s="31"/>
    </row>
    <row r="39" spans="1:15" ht="16.5" thickBot="1">
      <c r="A39" s="191"/>
      <c r="B39" s="106"/>
      <c r="C39" s="56"/>
      <c r="D39" s="320"/>
      <c r="E39" s="321"/>
      <c r="F39" s="321"/>
      <c r="G39" s="321"/>
      <c r="H39" s="319"/>
      <c r="I39" s="277"/>
      <c r="J39" s="52"/>
      <c r="O39" s="31"/>
    </row>
    <row r="40" spans="1:15" ht="17.25" thickBot="1" thickTop="1">
      <c r="A40" s="204" t="s">
        <v>234</v>
      </c>
      <c r="B40" s="106"/>
      <c r="C40" s="207" t="s">
        <v>64</v>
      </c>
      <c r="D40" s="349">
        <v>-29272</v>
      </c>
      <c r="E40" s="349">
        <v>-44949</v>
      </c>
      <c r="F40" s="349">
        <v>-95300.61538461538</v>
      </c>
      <c r="G40" s="349">
        <v>-158211</v>
      </c>
      <c r="H40" s="372">
        <v>-61100</v>
      </c>
      <c r="I40" s="280"/>
      <c r="J40" s="47"/>
      <c r="O40" s="31"/>
    </row>
    <row r="41" spans="1:11" ht="16.5" thickTop="1">
      <c r="A41" s="191"/>
      <c r="B41" s="106"/>
      <c r="C41" s="262" t="s">
        <v>43</v>
      </c>
      <c r="D41" s="138"/>
      <c r="E41" s="200"/>
      <c r="F41" s="200"/>
      <c r="G41" s="66"/>
      <c r="H41" s="66"/>
      <c r="I41" s="200"/>
      <c r="J41" s="52"/>
      <c r="K41" s="31"/>
    </row>
    <row r="42" spans="1:11" ht="9" customHeight="1">
      <c r="A42" s="191"/>
      <c r="B42" s="106"/>
      <c r="C42" s="300"/>
      <c r="D42" s="301"/>
      <c r="E42" s="200"/>
      <c r="F42" s="200"/>
      <c r="G42" s="200"/>
      <c r="H42" s="200"/>
      <c r="I42" s="200"/>
      <c r="J42" s="52"/>
      <c r="K42" s="31"/>
    </row>
    <row r="43" spans="1:11" ht="15.75">
      <c r="A43" s="191"/>
      <c r="B43" s="106"/>
      <c r="C43" s="302" t="s">
        <v>37</v>
      </c>
      <c r="D43" s="75"/>
      <c r="E43" s="200"/>
      <c r="F43" s="200"/>
      <c r="G43" s="200"/>
      <c r="H43" s="200"/>
      <c r="I43" s="200"/>
      <c r="J43" s="52"/>
      <c r="K43" s="31"/>
    </row>
    <row r="44" spans="1:11" ht="15.75">
      <c r="A44" s="191"/>
      <c r="B44" s="106"/>
      <c r="C44" s="302" t="s">
        <v>102</v>
      </c>
      <c r="D44" s="75"/>
      <c r="E44" s="200"/>
      <c r="F44" s="200"/>
      <c r="G44" s="200"/>
      <c r="H44" s="200"/>
      <c r="I44" s="200"/>
      <c r="J44" s="52"/>
      <c r="K44" s="31"/>
    </row>
    <row r="45" spans="1:12" ht="12" customHeight="1" thickBot="1">
      <c r="A45" s="251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spans="1:12" ht="16.5" thickTop="1">
      <c r="A46" s="259"/>
      <c r="B46" s="201"/>
      <c r="L46" s="31"/>
    </row>
    <row r="47" ht="15">
      <c r="A47" s="259"/>
    </row>
    <row r="48" spans="1:10" ht="15">
      <c r="A48" s="259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59"/>
      <c r="B49" s="260"/>
      <c r="C49" s="244" t="s">
        <v>413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59"/>
      <c r="B50" s="260"/>
      <c r="C50" s="244" t="s">
        <v>414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59"/>
      <c r="B51" s="260"/>
      <c r="C51" s="244" t="s">
        <v>415</v>
      </c>
      <c r="D51" s="330">
        <f>D35-SUM(D36:D38)</f>
        <v>0</v>
      </c>
      <c r="E51" s="330">
        <f>E35-SUM(E36:E38)</f>
        <v>0</v>
      </c>
      <c r="F51" s="330">
        <f>F35-SUM(F36:F38)</f>
        <v>0</v>
      </c>
      <c r="G51" s="330">
        <f>G35-SUM(G36:G38)</f>
        <v>0</v>
      </c>
      <c r="H51" s="330">
        <f>H35-SUM(H36:H38)</f>
        <v>0</v>
      </c>
      <c r="I51" s="71"/>
      <c r="J51" s="72"/>
    </row>
    <row r="52" spans="1:10" ht="15.75">
      <c r="A52" s="259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59"/>
      <c r="B53" s="261"/>
      <c r="C53" s="248" t="s">
        <v>416</v>
      </c>
      <c r="D53" s="329">
        <f>IF('Table 1'!E13="M",0,'Table 1'!E13)-IF('Table 2C'!D40="M",0,'Table 2C'!D40)</f>
        <v>0</v>
      </c>
      <c r="E53" s="329">
        <f>IF('Table 1'!F13="M",0,'Table 1'!F13)-IF('Table 2C'!E40="M",0,'Table 2C'!E40)</f>
        <v>0</v>
      </c>
      <c r="F53" s="329">
        <f>IF('Table 1'!G13="M",0,'Table 1'!G13)-IF('Table 2C'!F40="M",0,'Table 2C'!F40)</f>
        <v>0</v>
      </c>
      <c r="G53" s="329">
        <f>IF('Table 1'!H13="M",0,'Table 1'!H13)-IF('Table 2C'!G40="M",0,'Table 2C'!G40)</f>
        <v>0</v>
      </c>
      <c r="H53" s="329">
        <f>IF('Table 1'!I13="M",0,'Table 1'!I13)-IF('Table 2C'!H40="M",0,'Table 2C'!H40)</f>
        <v>0</v>
      </c>
      <c r="I53" s="73"/>
      <c r="J53" s="74"/>
    </row>
    <row r="54" spans="1:8" ht="15.75">
      <c r="A54" s="259"/>
      <c r="D54" s="331"/>
      <c r="E54" s="331"/>
      <c r="F54" s="331"/>
      <c r="G54" s="331"/>
      <c r="H54" s="331"/>
    </row>
    <row r="55" ht="15">
      <c r="A55" s="259"/>
    </row>
    <row r="56" ht="15">
      <c r="A56" s="259"/>
    </row>
    <row r="57" ht="15">
      <c r="A57" s="259"/>
    </row>
    <row r="58" ht="15">
      <c r="A58" s="259"/>
    </row>
    <row r="59" ht="15">
      <c r="A59" s="259"/>
    </row>
    <row r="60" ht="15">
      <c r="A60" s="66"/>
    </row>
    <row r="61" ht="15">
      <c r="A61" s="66"/>
    </row>
    <row r="62" ht="15">
      <c r="A62" s="66"/>
    </row>
    <row r="63" ht="15">
      <c r="A63" s="66"/>
    </row>
    <row r="64" ht="15">
      <c r="A64" s="200"/>
    </row>
    <row r="65" ht="15">
      <c r="A65" s="200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7.445312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85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13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298"/>
      <c r="O4" s="31"/>
    </row>
    <row r="5" spans="1:15" ht="15.75">
      <c r="A5" s="204" t="s">
        <v>158</v>
      </c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298"/>
      <c r="O5" s="31"/>
    </row>
    <row r="6" spans="1:15" ht="15.75">
      <c r="A6" s="204"/>
      <c r="B6" s="10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205"/>
      <c r="J6" s="298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124"/>
      <c r="J7" s="298"/>
      <c r="O7" s="31"/>
    </row>
    <row r="8" spans="1:15" ht="17.25" thickBot="1" thickTop="1">
      <c r="A8" s="204" t="s">
        <v>244</v>
      </c>
      <c r="B8" s="106"/>
      <c r="C8" s="255" t="s">
        <v>73</v>
      </c>
      <c r="D8" s="349">
        <v>-348968</v>
      </c>
      <c r="E8" s="349">
        <v>-423903</v>
      </c>
      <c r="F8" s="349">
        <v>-468807</v>
      </c>
      <c r="G8" s="349">
        <v>-130734</v>
      </c>
      <c r="H8" s="368">
        <v>10225.499999999069</v>
      </c>
      <c r="I8" s="314"/>
      <c r="J8" s="47"/>
      <c r="O8" s="31"/>
    </row>
    <row r="9" spans="1:15" ht="16.5" thickTop="1">
      <c r="A9" s="204"/>
      <c r="B9" s="106"/>
      <c r="C9" s="92" t="s">
        <v>76</v>
      </c>
      <c r="D9" s="49"/>
      <c r="E9" s="50"/>
      <c r="F9" s="50"/>
      <c r="G9" s="50"/>
      <c r="H9" s="50"/>
      <c r="I9" s="323"/>
      <c r="J9" s="52"/>
      <c r="O9" s="31"/>
    </row>
    <row r="10" spans="1:15" ht="6" customHeight="1">
      <c r="A10" s="204"/>
      <c r="B10" s="106"/>
      <c r="C10" s="92"/>
      <c r="D10" s="53"/>
      <c r="E10" s="54"/>
      <c r="F10" s="54"/>
      <c r="G10" s="54"/>
      <c r="H10" s="54"/>
      <c r="I10" s="324"/>
      <c r="J10" s="52"/>
      <c r="O10" s="31"/>
    </row>
    <row r="11" spans="1:15" ht="15.75">
      <c r="A11" s="204" t="s">
        <v>245</v>
      </c>
      <c r="B11" s="256"/>
      <c r="C11" s="257" t="s">
        <v>77</v>
      </c>
      <c r="D11" s="351">
        <v>758</v>
      </c>
      <c r="E11" s="351">
        <v>716</v>
      </c>
      <c r="F11" s="351">
        <v>1126</v>
      </c>
      <c r="G11" s="351">
        <v>918</v>
      </c>
      <c r="H11" s="369">
        <v>910</v>
      </c>
      <c r="I11" s="325"/>
      <c r="J11" s="52"/>
      <c r="O11" s="31"/>
    </row>
    <row r="12" spans="1:15" ht="15.75">
      <c r="A12" s="204" t="s">
        <v>246</v>
      </c>
      <c r="B12" s="106"/>
      <c r="C12" s="56" t="s">
        <v>78</v>
      </c>
      <c r="D12" s="373">
        <v>779</v>
      </c>
      <c r="E12" s="373">
        <v>740</v>
      </c>
      <c r="F12" s="373">
        <v>1133</v>
      </c>
      <c r="G12" s="373">
        <v>1089</v>
      </c>
      <c r="H12" s="370">
        <v>910</v>
      </c>
      <c r="I12" s="278"/>
      <c r="J12" s="52"/>
      <c r="O12" s="31"/>
    </row>
    <row r="13" spans="1:15" ht="15.75">
      <c r="A13" s="204" t="s">
        <v>247</v>
      </c>
      <c r="B13" s="106"/>
      <c r="C13" s="56" t="s">
        <v>79</v>
      </c>
      <c r="D13" s="354">
        <v>-21</v>
      </c>
      <c r="E13" s="354">
        <v>-24</v>
      </c>
      <c r="F13" s="354">
        <v>-7</v>
      </c>
      <c r="G13" s="354">
        <v>-171</v>
      </c>
      <c r="H13" s="370"/>
      <c r="I13" s="278"/>
      <c r="J13" s="52"/>
      <c r="O13" s="31"/>
    </row>
    <row r="14" spans="1:15" ht="15.75">
      <c r="A14" s="204" t="s">
        <v>248</v>
      </c>
      <c r="B14" s="106"/>
      <c r="C14" s="56" t="s">
        <v>42</v>
      </c>
      <c r="D14" s="354" t="s">
        <v>496</v>
      </c>
      <c r="E14" s="354" t="s">
        <v>496</v>
      </c>
      <c r="F14" s="354" t="s">
        <v>496</v>
      </c>
      <c r="G14" s="354" t="s">
        <v>496</v>
      </c>
      <c r="H14" s="370"/>
      <c r="I14" s="278"/>
      <c r="J14" s="52"/>
      <c r="O14" s="31"/>
    </row>
    <row r="15" spans="1:15" ht="15.75">
      <c r="A15" s="204" t="s">
        <v>249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250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208"/>
      <c r="D17" s="68"/>
      <c r="E17" s="79"/>
      <c r="F17" s="79"/>
      <c r="G17" s="79"/>
      <c r="H17" s="80"/>
      <c r="I17" s="278"/>
      <c r="J17" s="52"/>
      <c r="O17" s="31"/>
    </row>
    <row r="18" spans="1:15" ht="15.75">
      <c r="A18" s="204" t="s">
        <v>251</v>
      </c>
      <c r="B18" s="106"/>
      <c r="C18" s="56" t="s">
        <v>479</v>
      </c>
      <c r="D18" s="271" t="s">
        <v>496</v>
      </c>
      <c r="E18" s="271" t="s">
        <v>496</v>
      </c>
      <c r="F18" s="271" t="s">
        <v>496</v>
      </c>
      <c r="G18" s="271" t="s">
        <v>496</v>
      </c>
      <c r="H18" s="316"/>
      <c r="I18" s="278"/>
      <c r="J18" s="52"/>
      <c r="O18" s="31"/>
    </row>
    <row r="19" spans="1:15" ht="15.75">
      <c r="A19" s="204" t="s">
        <v>252</v>
      </c>
      <c r="B19" s="25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475</v>
      </c>
      <c r="B20" s="256"/>
      <c r="C20" s="67" t="s">
        <v>152</v>
      </c>
      <c r="D20" s="273"/>
      <c r="E20" s="273"/>
      <c r="F20" s="273"/>
      <c r="G20" s="273"/>
      <c r="H20" s="318"/>
      <c r="I20" s="322"/>
      <c r="J20" s="52"/>
      <c r="O20" s="31"/>
    </row>
    <row r="21" spans="1:15" ht="15.75">
      <c r="A21" s="204"/>
      <c r="B21" s="256"/>
      <c r="C21" s="67"/>
      <c r="D21" s="68"/>
      <c r="E21" s="79"/>
      <c r="F21" s="79"/>
      <c r="G21" s="79"/>
      <c r="H21" s="80"/>
      <c r="I21" s="278"/>
      <c r="J21" s="52"/>
      <c r="O21" s="31"/>
    </row>
    <row r="22" spans="1:15" ht="15.75">
      <c r="A22" s="204" t="s">
        <v>253</v>
      </c>
      <c r="B22" s="256"/>
      <c r="C22" s="56" t="s">
        <v>74</v>
      </c>
      <c r="D22" s="271">
        <v>0</v>
      </c>
      <c r="E22" s="271">
        <v>0</v>
      </c>
      <c r="F22" s="271">
        <v>0</v>
      </c>
      <c r="G22" s="271">
        <v>0</v>
      </c>
      <c r="H22" s="316"/>
      <c r="I22" s="278"/>
      <c r="J22" s="52"/>
      <c r="O22" s="31"/>
    </row>
    <row r="23" spans="1:15" ht="15.75">
      <c r="A23" s="204"/>
      <c r="B23" s="256"/>
      <c r="C23" s="67"/>
      <c r="D23" s="68"/>
      <c r="E23" s="79"/>
      <c r="F23" s="79"/>
      <c r="G23" s="79"/>
      <c r="H23" s="80"/>
      <c r="I23" s="278"/>
      <c r="J23" s="52"/>
      <c r="O23" s="31"/>
    </row>
    <row r="24" spans="1:15" ht="15.75">
      <c r="A24" s="204" t="s">
        <v>254</v>
      </c>
      <c r="B24" s="256"/>
      <c r="C24" s="56" t="s">
        <v>97</v>
      </c>
      <c r="D24" s="354">
        <v>13979</v>
      </c>
      <c r="E24" s="354">
        <v>16801</v>
      </c>
      <c r="F24" s="354">
        <v>16731</v>
      </c>
      <c r="G24" s="354">
        <v>43347</v>
      </c>
      <c r="H24" s="370">
        <v>23500</v>
      </c>
      <c r="I24" s="278"/>
      <c r="J24" s="52"/>
      <c r="O24" s="31"/>
    </row>
    <row r="25" spans="1:15" ht="15.75">
      <c r="A25" s="204" t="s">
        <v>255</v>
      </c>
      <c r="B25" s="256"/>
      <c r="C25" s="67" t="s">
        <v>151</v>
      </c>
      <c r="D25" s="357">
        <v>-1</v>
      </c>
      <c r="E25" s="357">
        <v>1</v>
      </c>
      <c r="F25" s="357">
        <v>-4</v>
      </c>
      <c r="G25" s="357">
        <v>-2</v>
      </c>
      <c r="H25" s="370">
        <v>14500</v>
      </c>
      <c r="I25" s="362" t="s">
        <v>529</v>
      </c>
      <c r="J25" s="52"/>
      <c r="O25" s="31"/>
    </row>
    <row r="26" spans="1:15" ht="15.75">
      <c r="A26" s="204" t="s">
        <v>476</v>
      </c>
      <c r="B26" s="256"/>
      <c r="C26" s="67" t="s">
        <v>152</v>
      </c>
      <c r="D26" s="367">
        <v>13980</v>
      </c>
      <c r="E26" s="367">
        <v>16800</v>
      </c>
      <c r="F26" s="367">
        <v>16735</v>
      </c>
      <c r="G26" s="367">
        <v>43349</v>
      </c>
      <c r="H26" s="370">
        <v>9000</v>
      </c>
      <c r="I26" s="362" t="s">
        <v>533</v>
      </c>
      <c r="J26" s="52"/>
      <c r="O26" s="31"/>
    </row>
    <row r="27" spans="1:15" ht="15.75">
      <c r="A27" s="204" t="s">
        <v>256</v>
      </c>
      <c r="B27" s="106"/>
      <c r="C27" s="56" t="s">
        <v>68</v>
      </c>
      <c r="D27" s="354">
        <v>-7013</v>
      </c>
      <c r="E27" s="354">
        <v>-4254</v>
      </c>
      <c r="F27" s="354">
        <v>-10288</v>
      </c>
      <c r="G27" s="354">
        <v>-5384</v>
      </c>
      <c r="H27" s="370">
        <v>1200</v>
      </c>
      <c r="I27" s="278"/>
      <c r="J27" s="52"/>
      <c r="O27" s="31"/>
    </row>
    <row r="28" spans="1:15" ht="15.75">
      <c r="A28" s="204" t="s">
        <v>257</v>
      </c>
      <c r="B28" s="106"/>
      <c r="C28" s="67" t="s">
        <v>151</v>
      </c>
      <c r="D28" s="272"/>
      <c r="E28" s="272"/>
      <c r="F28" s="272"/>
      <c r="G28" s="272"/>
      <c r="H28" s="316"/>
      <c r="I28" s="279"/>
      <c r="J28" s="52"/>
      <c r="O28" s="31"/>
    </row>
    <row r="29" spans="1:15" ht="15.75">
      <c r="A29" s="204" t="s">
        <v>477</v>
      </c>
      <c r="B29" s="106"/>
      <c r="C29" s="67" t="s">
        <v>152</v>
      </c>
      <c r="D29" s="272"/>
      <c r="E29" s="272"/>
      <c r="F29" s="272"/>
      <c r="G29" s="272"/>
      <c r="H29" s="316"/>
      <c r="I29" s="279"/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258</v>
      </c>
      <c r="B31" s="106"/>
      <c r="C31" s="56" t="s">
        <v>81</v>
      </c>
      <c r="D31" s="271" t="s">
        <v>496</v>
      </c>
      <c r="E31" s="271" t="s">
        <v>496</v>
      </c>
      <c r="F31" s="271" t="s">
        <v>496</v>
      </c>
      <c r="G31" s="271" t="s">
        <v>496</v>
      </c>
      <c r="H31" s="316"/>
      <c r="I31" s="278"/>
      <c r="J31" s="52"/>
      <c r="O31" s="31"/>
    </row>
    <row r="32" spans="1:15" ht="15.75">
      <c r="A32" s="204" t="s">
        <v>259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478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258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260</v>
      </c>
      <c r="B35" s="106"/>
      <c r="C35" s="56" t="s">
        <v>70</v>
      </c>
      <c r="D35" s="354">
        <v>99389</v>
      </c>
      <c r="E35" s="354">
        <v>348968</v>
      </c>
      <c r="F35" s="354">
        <v>423903</v>
      </c>
      <c r="G35" s="354">
        <v>468806</v>
      </c>
      <c r="H35" s="370">
        <v>126802</v>
      </c>
      <c r="I35" s="278"/>
      <c r="J35" s="52"/>
      <c r="O35" s="31"/>
    </row>
    <row r="36" spans="1:15" ht="15.75">
      <c r="A36" s="204" t="s">
        <v>261</v>
      </c>
      <c r="B36" s="106"/>
      <c r="C36" s="67" t="s">
        <v>151</v>
      </c>
      <c r="D36" s="357">
        <v>99389</v>
      </c>
      <c r="E36" s="357">
        <v>348968</v>
      </c>
      <c r="F36" s="357">
        <v>423903</v>
      </c>
      <c r="G36" s="357">
        <v>468806</v>
      </c>
      <c r="H36" s="370">
        <v>126802</v>
      </c>
      <c r="I36" s="279"/>
      <c r="J36" s="52"/>
      <c r="O36" s="31"/>
    </row>
    <row r="37" spans="1:15" ht="15.75">
      <c r="A37" s="204" t="s">
        <v>262</v>
      </c>
      <c r="B37" s="106"/>
      <c r="C37" s="67" t="s">
        <v>152</v>
      </c>
      <c r="D37" s="272"/>
      <c r="E37" s="272"/>
      <c r="F37" s="272"/>
      <c r="G37" s="272"/>
      <c r="H37" s="316"/>
      <c r="I37" s="279"/>
      <c r="J37" s="52"/>
      <c r="O37" s="31"/>
    </row>
    <row r="38" spans="1:15" ht="15.75">
      <c r="A38" s="204" t="s">
        <v>263</v>
      </c>
      <c r="B38" s="106"/>
      <c r="C38" s="67" t="s">
        <v>153</v>
      </c>
      <c r="D38" s="272"/>
      <c r="E38" s="272"/>
      <c r="F38" s="272"/>
      <c r="G38" s="272"/>
      <c r="H38" s="316"/>
      <c r="I38" s="279"/>
      <c r="J38" s="52"/>
      <c r="O38" s="31"/>
    </row>
    <row r="39" spans="1:15" ht="16.5" thickBot="1">
      <c r="A39" s="191"/>
      <c r="B39" s="256"/>
      <c r="C39" s="208"/>
      <c r="D39" s="57"/>
      <c r="E39" s="58"/>
      <c r="F39" s="58"/>
      <c r="G39" s="58"/>
      <c r="H39" s="319"/>
      <c r="I39" s="278"/>
      <c r="J39" s="52"/>
      <c r="O39" s="31"/>
    </row>
    <row r="40" spans="1:15" ht="17.25" thickBot="1" thickTop="1">
      <c r="A40" s="204" t="s">
        <v>264</v>
      </c>
      <c r="B40" s="240"/>
      <c r="C40" s="207" t="s">
        <v>65</v>
      </c>
      <c r="D40" s="349">
        <v>-241855</v>
      </c>
      <c r="E40" s="349">
        <v>-61672</v>
      </c>
      <c r="F40" s="349">
        <v>-37335</v>
      </c>
      <c r="G40" s="349">
        <v>376953</v>
      </c>
      <c r="H40" s="368">
        <v>162637.49999999907</v>
      </c>
      <c r="I40" s="315"/>
      <c r="J40" s="47"/>
      <c r="O40" s="31"/>
    </row>
    <row r="41" spans="1:11" ht="16.5" thickTop="1">
      <c r="A41" s="191"/>
      <c r="B41" s="106"/>
      <c r="C41" s="93" t="s">
        <v>43</v>
      </c>
      <c r="D41" s="61"/>
      <c r="E41" s="45"/>
      <c r="F41" s="45"/>
      <c r="G41" s="62"/>
      <c r="H41" s="62"/>
      <c r="I41" s="45"/>
      <c r="J41" s="52"/>
      <c r="K41" s="31"/>
    </row>
    <row r="42" spans="1:11" ht="9" customHeight="1">
      <c r="A42" s="191"/>
      <c r="B42" s="106"/>
      <c r="C42" s="94"/>
      <c r="D42" s="63"/>
      <c r="E42" s="45"/>
      <c r="F42" s="45"/>
      <c r="G42" s="45"/>
      <c r="H42" s="45"/>
      <c r="I42" s="45"/>
      <c r="J42" s="52"/>
      <c r="K42" s="31"/>
    </row>
    <row r="43" spans="1:11" ht="15.75">
      <c r="A43" s="191"/>
      <c r="B43" s="106"/>
      <c r="C43" s="90" t="s">
        <v>37</v>
      </c>
      <c r="D43" s="31"/>
      <c r="E43" s="45"/>
      <c r="F43" s="45"/>
      <c r="G43" s="45"/>
      <c r="H43" s="45"/>
      <c r="I43" s="45"/>
      <c r="J43" s="52"/>
      <c r="K43" s="31"/>
    </row>
    <row r="44" spans="1:11" ht="15.75">
      <c r="A44" s="191"/>
      <c r="B44" s="106"/>
      <c r="C44" s="90" t="s">
        <v>102</v>
      </c>
      <c r="D44" s="31"/>
      <c r="E44" s="45"/>
      <c r="F44" s="45"/>
      <c r="G44" s="45"/>
      <c r="H44" s="45"/>
      <c r="I44" s="45"/>
      <c r="J44" s="52"/>
      <c r="K44" s="31"/>
    </row>
    <row r="45" spans="1:12" ht="12" customHeight="1" thickBot="1">
      <c r="A45" s="251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spans="1:12" ht="16.5" thickTop="1">
      <c r="A46" s="259"/>
      <c r="B46" s="201"/>
      <c r="L46" s="31"/>
    </row>
    <row r="47" ht="15">
      <c r="A47" s="259"/>
    </row>
    <row r="48" spans="1:10" ht="15">
      <c r="A48" s="259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59"/>
      <c r="B49" s="260"/>
      <c r="C49" s="244" t="s">
        <v>417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59"/>
      <c r="B50" s="260"/>
      <c r="C50" s="244" t="s">
        <v>418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59"/>
      <c r="B51" s="260"/>
      <c r="C51" s="244" t="s">
        <v>419</v>
      </c>
      <c r="D51" s="330">
        <f>D35-SUM(D36:D39)</f>
        <v>0</v>
      </c>
      <c r="E51" s="330">
        <f>E35-SUM(E36:E39)</f>
        <v>0</v>
      </c>
      <c r="F51" s="330">
        <f>F35-SUM(F36:F39)</f>
        <v>0</v>
      </c>
      <c r="G51" s="330">
        <f>G35-SUM(G36:G39)</f>
        <v>0</v>
      </c>
      <c r="H51" s="330">
        <f>H35-SUM(H36:H39)</f>
        <v>0</v>
      </c>
      <c r="I51" s="71"/>
      <c r="J51" s="72"/>
    </row>
    <row r="52" spans="1:10" ht="15.75">
      <c r="A52" s="259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59"/>
      <c r="B53" s="261"/>
      <c r="C53" s="248" t="s">
        <v>420</v>
      </c>
      <c r="D53" s="329">
        <f>IF('Table 1'!E14="M",0,'Table 1'!E14)-IF('Table 2D'!D40="M",0,'Table 2D'!D40)</f>
        <v>0</v>
      </c>
      <c r="E53" s="329">
        <f>IF('Table 1'!F14="M",0,'Table 1'!F14)-IF('Table 2D'!E40="M",0,'Table 2D'!E40)</f>
        <v>0</v>
      </c>
      <c r="F53" s="329">
        <f>IF('Table 1'!G14="M",0,'Table 1'!G14)-IF('Table 2D'!F40="M",0,'Table 2D'!F40)</f>
        <v>0</v>
      </c>
      <c r="G53" s="329">
        <f>IF('Table 1'!H14="M",0,'Table 1'!H14)-IF('Table 2D'!G40="M",0,'Table 2D'!G40)</f>
        <v>0</v>
      </c>
      <c r="H53" s="329">
        <f>IF('Table 1'!I14="M",0,'Table 1'!I14)-IF('Table 2D'!H40="M",0,'Table 2D'!H40)</f>
        <v>0</v>
      </c>
      <c r="I53" s="73"/>
      <c r="J53" s="74"/>
    </row>
    <row r="54" spans="1:8" ht="15">
      <c r="A54" s="259"/>
      <c r="D54" s="335"/>
      <c r="E54" s="335"/>
      <c r="F54" s="335"/>
      <c r="G54" s="335"/>
      <c r="H54" s="335"/>
    </row>
    <row r="55" ht="15">
      <c r="A55" s="259"/>
    </row>
    <row r="56" ht="15">
      <c r="A56" s="259"/>
    </row>
    <row r="57" ht="15">
      <c r="A57" s="259"/>
    </row>
    <row r="58" ht="15">
      <c r="A58" s="259"/>
    </row>
    <row r="59" ht="15">
      <c r="A59" s="259"/>
    </row>
    <row r="60" ht="15">
      <c r="A60" s="66"/>
    </row>
    <row r="61" ht="15">
      <c r="A61" s="66"/>
    </row>
    <row r="62" ht="15">
      <c r="A62" s="66"/>
    </row>
    <row r="63" ht="15">
      <c r="A63" s="66"/>
    </row>
    <row r="64" ht="15">
      <c r="A64" s="200"/>
    </row>
    <row r="65" ht="15">
      <c r="A65" s="200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68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9.75" customHeight="1">
      <c r="A2" s="66"/>
      <c r="B2" s="66"/>
      <c r="C2" s="199"/>
      <c r="D2" s="71"/>
      <c r="E2" s="200"/>
      <c r="F2" s="200"/>
      <c r="G2" s="200"/>
      <c r="H2" s="200"/>
      <c r="I2" s="200"/>
      <c r="K2" s="31"/>
    </row>
    <row r="3" spans="1:11" ht="18">
      <c r="A3" s="62" t="s">
        <v>44</v>
      </c>
      <c r="B3" s="201" t="s">
        <v>44</v>
      </c>
      <c r="C3" s="87" t="s">
        <v>89</v>
      </c>
      <c r="D3" s="29"/>
      <c r="K3" s="31"/>
    </row>
    <row r="4" spans="1:11" ht="16.5" thickBot="1">
      <c r="A4" s="62"/>
      <c r="B4" s="201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265</v>
      </c>
      <c r="B10" s="106"/>
      <c r="C10" s="207" t="s">
        <v>120</v>
      </c>
      <c r="D10" s="380">
        <v>1365187</v>
      </c>
      <c r="E10" s="380">
        <v>1336355</v>
      </c>
      <c r="F10" s="380">
        <v>1715712.6153846155</v>
      </c>
      <c r="G10" s="381">
        <v>2188165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266</v>
      </c>
      <c r="B12" s="209"/>
      <c r="C12" s="210" t="s">
        <v>112</v>
      </c>
      <c r="D12" s="307">
        <f>D13+D14+D15+D18+D21</f>
        <v>-88828</v>
      </c>
      <c r="E12" s="307">
        <f>E13+E14+E15+E18+E21</f>
        <v>388486</v>
      </c>
      <c r="F12" s="307">
        <f>F13+F14+F15+F18+F21</f>
        <v>-428094</v>
      </c>
      <c r="G12" s="308">
        <f>G13+G14+G15+G18+G21</f>
        <v>-124750</v>
      </c>
      <c r="H12" s="285"/>
      <c r="I12" s="212"/>
    </row>
    <row r="13" spans="1:9" s="179" customFormat="1" ht="16.5" customHeight="1">
      <c r="A13" s="191" t="s">
        <v>267</v>
      </c>
      <c r="B13" s="213"/>
      <c r="C13" s="214" t="s">
        <v>99</v>
      </c>
      <c r="D13" s="374">
        <v>21834</v>
      </c>
      <c r="E13" s="374">
        <v>224962</v>
      </c>
      <c r="F13" s="374">
        <v>-31319</v>
      </c>
      <c r="G13" s="375">
        <v>99512</v>
      </c>
      <c r="H13" s="285"/>
      <c r="I13" s="212"/>
    </row>
    <row r="14" spans="1:9" s="179" customFormat="1" ht="16.5" customHeight="1">
      <c r="A14" s="191" t="s">
        <v>268</v>
      </c>
      <c r="B14" s="213"/>
      <c r="C14" s="214" t="s">
        <v>136</v>
      </c>
      <c r="D14" s="374">
        <v>977</v>
      </c>
      <c r="E14" s="374">
        <v>-14569</v>
      </c>
      <c r="F14" s="374">
        <v>-18797</v>
      </c>
      <c r="G14" s="375">
        <v>-21393</v>
      </c>
      <c r="H14" s="285"/>
      <c r="I14" s="212"/>
    </row>
    <row r="15" spans="1:9" s="179" customFormat="1" ht="16.5" customHeight="1">
      <c r="A15" s="191" t="s">
        <v>269</v>
      </c>
      <c r="B15" s="213"/>
      <c r="C15" s="214" t="s">
        <v>45</v>
      </c>
      <c r="D15" s="375">
        <v>-41922</v>
      </c>
      <c r="E15" s="375">
        <v>95381</v>
      </c>
      <c r="F15" s="375">
        <v>-65921</v>
      </c>
      <c r="G15" s="375">
        <v>-48778</v>
      </c>
      <c r="H15" s="285"/>
      <c r="I15" s="212"/>
    </row>
    <row r="16" spans="1:9" s="179" customFormat="1" ht="16.5" customHeight="1">
      <c r="A16" s="191" t="s">
        <v>270</v>
      </c>
      <c r="B16" s="213"/>
      <c r="C16" s="215" t="s">
        <v>87</v>
      </c>
      <c r="D16" s="374">
        <v>36123.71335748001</v>
      </c>
      <c r="E16" s="374">
        <v>121700</v>
      </c>
      <c r="F16" s="374">
        <v>40000</v>
      </c>
      <c r="G16" s="375">
        <v>27900</v>
      </c>
      <c r="H16" s="285"/>
      <c r="I16" s="212"/>
    </row>
    <row r="17" spans="1:9" s="179" customFormat="1" ht="16.5" customHeight="1">
      <c r="A17" s="191" t="s">
        <v>271</v>
      </c>
      <c r="B17" s="213"/>
      <c r="C17" s="214" t="s">
        <v>88</v>
      </c>
      <c r="D17" s="374">
        <v>-78045.71335748001</v>
      </c>
      <c r="E17" s="374">
        <v>-26319</v>
      </c>
      <c r="F17" s="374">
        <v>-105921</v>
      </c>
      <c r="G17" s="375">
        <v>-76678</v>
      </c>
      <c r="H17" s="285"/>
      <c r="I17" s="212"/>
    </row>
    <row r="18" spans="1:9" s="179" customFormat="1" ht="16.5" customHeight="1">
      <c r="A18" s="191" t="s">
        <v>272</v>
      </c>
      <c r="B18" s="213"/>
      <c r="C18" s="215" t="s">
        <v>46</v>
      </c>
      <c r="D18" s="375">
        <v>-109586</v>
      </c>
      <c r="E18" s="375">
        <v>-109060</v>
      </c>
      <c r="F18" s="375">
        <v>-512394</v>
      </c>
      <c r="G18" s="375">
        <v>-283567</v>
      </c>
      <c r="H18" s="285"/>
      <c r="I18" s="212"/>
    </row>
    <row r="19" spans="1:9" s="179" customFormat="1" ht="16.5" customHeight="1">
      <c r="A19" s="191" t="s">
        <v>273</v>
      </c>
      <c r="B19" s="213"/>
      <c r="C19" s="215" t="s">
        <v>87</v>
      </c>
      <c r="D19" s="374">
        <v>32054.5017886271</v>
      </c>
      <c r="E19" s="374">
        <v>28029.75079121348</v>
      </c>
      <c r="F19" s="374">
        <v>42600</v>
      </c>
      <c r="G19" s="375">
        <v>49831</v>
      </c>
      <c r="H19" s="285"/>
      <c r="I19" s="212"/>
    </row>
    <row r="20" spans="1:9" s="179" customFormat="1" ht="16.5" customHeight="1">
      <c r="A20" s="191" t="s">
        <v>274</v>
      </c>
      <c r="B20" s="213"/>
      <c r="C20" s="214" t="s">
        <v>88</v>
      </c>
      <c r="D20" s="374">
        <v>-141640.5017886271</v>
      </c>
      <c r="E20" s="374">
        <v>-137089.7507912135</v>
      </c>
      <c r="F20" s="374">
        <v>-554994</v>
      </c>
      <c r="G20" s="375">
        <v>-333398</v>
      </c>
      <c r="H20" s="285"/>
      <c r="I20" s="212"/>
    </row>
    <row r="21" spans="1:9" s="179" customFormat="1" ht="16.5" customHeight="1">
      <c r="A21" s="191" t="s">
        <v>275</v>
      </c>
      <c r="B21" s="213"/>
      <c r="C21" s="214" t="s">
        <v>100</v>
      </c>
      <c r="D21" s="374">
        <v>39869</v>
      </c>
      <c r="E21" s="374">
        <v>191772</v>
      </c>
      <c r="F21" s="374">
        <v>200337</v>
      </c>
      <c r="G21" s="375">
        <v>129476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276</v>
      </c>
      <c r="B23" s="213"/>
      <c r="C23" s="252" t="s">
        <v>146</v>
      </c>
      <c r="D23" s="308">
        <f>SUM(D24:D33)</f>
        <v>88217.00000000102</v>
      </c>
      <c r="E23" s="308">
        <f>SUM(E24:E33)</f>
        <v>-435534.9999999994</v>
      </c>
      <c r="F23" s="308">
        <f>SUM(F24:F33)</f>
        <v>-59068.00000000023</v>
      </c>
      <c r="G23" s="308">
        <f>SUM(G24:G33)</f>
        <v>-50520.99999999993</v>
      </c>
      <c r="H23" s="285"/>
      <c r="I23" s="212"/>
    </row>
    <row r="24" spans="1:9" s="179" customFormat="1" ht="16.5" customHeight="1">
      <c r="A24" s="191" t="s">
        <v>277</v>
      </c>
      <c r="B24" s="213"/>
      <c r="C24" s="214" t="s">
        <v>109</v>
      </c>
      <c r="D24" s="376">
        <v>35829</v>
      </c>
      <c r="E24" s="376">
        <v>39289</v>
      </c>
      <c r="F24" s="376">
        <v>29801</v>
      </c>
      <c r="G24" s="377">
        <v>32899</v>
      </c>
      <c r="H24" s="285"/>
      <c r="I24" s="212"/>
    </row>
    <row r="25" spans="1:9" s="179" customFormat="1" ht="16.5" customHeight="1">
      <c r="A25" s="191" t="s">
        <v>278</v>
      </c>
      <c r="B25" s="213"/>
      <c r="C25" s="214" t="s">
        <v>145</v>
      </c>
      <c r="D25" s="374">
        <v>-191789</v>
      </c>
      <c r="E25" s="374">
        <v>-238921</v>
      </c>
      <c r="F25" s="374">
        <v>-119646</v>
      </c>
      <c r="G25" s="375">
        <v>-99941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279</v>
      </c>
      <c r="B27" s="213"/>
      <c r="C27" s="219" t="s">
        <v>143</v>
      </c>
      <c r="D27" s="374">
        <v>58253.99870812623</v>
      </c>
      <c r="E27" s="374">
        <v>79381.43085753723</v>
      </c>
      <c r="F27" s="374">
        <v>-63807.047560248066</v>
      </c>
      <c r="G27" s="375">
        <v>100505.23826054677</v>
      </c>
      <c r="H27" s="286"/>
      <c r="I27" s="212"/>
    </row>
    <row r="28" spans="1:9" s="179" customFormat="1" ht="16.5" customHeight="1">
      <c r="A28" s="191" t="s">
        <v>280</v>
      </c>
      <c r="B28" s="213"/>
      <c r="C28" s="214" t="s">
        <v>137</v>
      </c>
      <c r="D28" s="378">
        <v>-47217</v>
      </c>
      <c r="E28" s="378">
        <v>-114722</v>
      </c>
      <c r="F28" s="378">
        <v>-33260</v>
      </c>
      <c r="G28" s="379">
        <v>-63457</v>
      </c>
      <c r="H28" s="285"/>
      <c r="I28" s="212"/>
    </row>
    <row r="29" spans="1:9" s="179" customFormat="1" ht="16.5" customHeight="1">
      <c r="A29" s="191" t="s">
        <v>281</v>
      </c>
      <c r="B29" s="213"/>
      <c r="C29" s="215" t="s">
        <v>144</v>
      </c>
      <c r="D29" s="375">
        <v>200</v>
      </c>
      <c r="E29" s="375">
        <v>-3100</v>
      </c>
      <c r="F29" s="375">
        <v>600</v>
      </c>
      <c r="G29" s="375">
        <v>-460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282</v>
      </c>
      <c r="B31" s="213"/>
      <c r="C31" s="214" t="s">
        <v>121</v>
      </c>
      <c r="D31" s="374">
        <v>232940.0012918748</v>
      </c>
      <c r="E31" s="374">
        <v>-197462.43085753662</v>
      </c>
      <c r="F31" s="374">
        <v>127244.04756024783</v>
      </c>
      <c r="G31" s="375">
        <v>-20067.2382605467</v>
      </c>
      <c r="H31" s="285"/>
      <c r="I31" s="212"/>
    </row>
    <row r="32" spans="1:9" s="179" customFormat="1" ht="16.5" customHeight="1">
      <c r="A32" s="191" t="s">
        <v>283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284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204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285</v>
      </c>
      <c r="B35" s="213"/>
      <c r="C35" s="222" t="s">
        <v>110</v>
      </c>
      <c r="D35" s="375">
        <v>43491</v>
      </c>
      <c r="E35" s="375">
        <v>25053.999999999767</v>
      </c>
      <c r="F35" s="375">
        <v>57752.38461538474</v>
      </c>
      <c r="G35" s="375">
        <v>-2904.000000000233</v>
      </c>
      <c r="H35" s="285"/>
      <c r="I35" s="212"/>
    </row>
    <row r="36" spans="1:9" s="179" customFormat="1" ht="16.5" customHeight="1">
      <c r="A36" s="191" t="s">
        <v>286</v>
      </c>
      <c r="B36" s="213"/>
      <c r="C36" s="223" t="s">
        <v>485</v>
      </c>
      <c r="D36" s="374">
        <v>43491</v>
      </c>
      <c r="E36" s="374">
        <v>25053.999999999767</v>
      </c>
      <c r="F36" s="374">
        <v>57752.38461538474</v>
      </c>
      <c r="G36" s="375">
        <v>-2904.000000000233</v>
      </c>
      <c r="H36" s="285"/>
      <c r="I36" s="212"/>
    </row>
    <row r="37" spans="1:9" s="179" customFormat="1" ht="16.5" customHeight="1">
      <c r="A37" s="191" t="s">
        <v>287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1.25" customHeight="1" thickBot="1">
      <c r="A38" s="204"/>
      <c r="B38" s="213"/>
      <c r="C38" s="214"/>
      <c r="D38" s="224"/>
      <c r="E38" s="225"/>
      <c r="F38" s="225"/>
      <c r="G38" s="253"/>
      <c r="H38" s="287"/>
      <c r="I38" s="212"/>
    </row>
    <row r="39" spans="1:9" s="179" customFormat="1" ht="20.25" customHeight="1" thickBot="1" thickTop="1">
      <c r="A39" s="226" t="s">
        <v>288</v>
      </c>
      <c r="B39" s="213"/>
      <c r="C39" s="207" t="s">
        <v>111</v>
      </c>
      <c r="D39" s="380">
        <v>1408067</v>
      </c>
      <c r="E39" s="380">
        <v>1314360</v>
      </c>
      <c r="F39" s="380">
        <v>1286303</v>
      </c>
      <c r="G39" s="381">
        <v>2009990</v>
      </c>
      <c r="H39" s="288"/>
      <c r="I39" s="212"/>
    </row>
    <row r="40" spans="1:9" s="179" customFormat="1" ht="9" customHeight="1" thickBot="1" thickTop="1">
      <c r="A40" s="204"/>
      <c r="B40" s="213"/>
      <c r="C40" s="227"/>
      <c r="D40" s="254"/>
      <c r="E40" s="254"/>
      <c r="F40" s="254"/>
      <c r="G40" s="254"/>
      <c r="H40" s="254"/>
      <c r="I40" s="212"/>
    </row>
    <row r="41" spans="1:11" ht="20.25" thickBot="1" thickTop="1">
      <c r="A41" s="204"/>
      <c r="B41" s="106"/>
      <c r="C41" s="233" t="s">
        <v>119</v>
      </c>
      <c r="D41" s="234"/>
      <c r="E41" s="234"/>
      <c r="F41" s="234"/>
      <c r="G41" s="234"/>
      <c r="H41" s="235"/>
      <c r="I41" s="52"/>
      <c r="K41" s="31"/>
    </row>
    <row r="42" spans="1:11" ht="8.25" customHeight="1" thickTop="1">
      <c r="A42" s="204"/>
      <c r="B42" s="106"/>
      <c r="C42" s="236"/>
      <c r="D42" s="237"/>
      <c r="E42" s="238"/>
      <c r="F42" s="238"/>
      <c r="G42" s="238"/>
      <c r="H42" s="238"/>
      <c r="I42" s="52"/>
      <c r="K42" s="31"/>
    </row>
    <row r="43" spans="1:11" ht="15.75">
      <c r="A43" s="204"/>
      <c r="B43" s="106"/>
      <c r="C43" s="90" t="s">
        <v>47</v>
      </c>
      <c r="D43" s="31"/>
      <c r="E43" s="45"/>
      <c r="F43" s="45"/>
      <c r="G43" s="31" t="s">
        <v>48</v>
      </c>
      <c r="H43" s="45"/>
      <c r="I43" s="52"/>
      <c r="K43" s="31"/>
    </row>
    <row r="44" spans="1:11" ht="15.75">
      <c r="A44" s="204"/>
      <c r="B44" s="106"/>
      <c r="C44" s="90" t="s">
        <v>113</v>
      </c>
      <c r="D44" s="31"/>
      <c r="E44" s="45"/>
      <c r="F44" s="45"/>
      <c r="G44" s="31" t="s">
        <v>114</v>
      </c>
      <c r="H44" s="45"/>
      <c r="I44" s="52"/>
      <c r="K44" s="31"/>
    </row>
    <row r="45" spans="1:11" ht="15.75">
      <c r="A45" s="204"/>
      <c r="B45" s="106"/>
      <c r="C45" s="90" t="s">
        <v>115</v>
      </c>
      <c r="D45" s="31"/>
      <c r="E45" s="45"/>
      <c r="F45" s="45"/>
      <c r="G45" s="31" t="s">
        <v>116</v>
      </c>
      <c r="H45" s="45"/>
      <c r="I45" s="52"/>
      <c r="K45" s="31"/>
    </row>
    <row r="46" spans="1:11" ht="9.75" customHeight="1" thickBot="1">
      <c r="A46" s="239"/>
      <c r="B46" s="240"/>
      <c r="C46" s="241"/>
      <c r="D46" s="169"/>
      <c r="E46" s="64"/>
      <c r="F46" s="64"/>
      <c r="G46" s="64"/>
      <c r="H46" s="64"/>
      <c r="I46" s="65"/>
      <c r="K46" s="31"/>
    </row>
    <row r="47" spans="1:11" ht="16.5" thickTop="1">
      <c r="A47" s="62"/>
      <c r="B47" s="242"/>
      <c r="C47" s="90"/>
      <c r="D47" s="31"/>
      <c r="E47" s="31"/>
      <c r="F47" s="31"/>
      <c r="G47" s="31"/>
      <c r="H47" s="31"/>
      <c r="I47" s="31"/>
      <c r="J47" s="31"/>
      <c r="K47" s="31"/>
    </row>
    <row r="49" spans="2:9" ht="15">
      <c r="B49" s="171" t="s">
        <v>157</v>
      </c>
      <c r="C49" s="97"/>
      <c r="D49" s="69"/>
      <c r="E49" s="69"/>
      <c r="F49" s="69"/>
      <c r="G49" s="69"/>
      <c r="H49" s="69"/>
      <c r="I49" s="70"/>
    </row>
    <row r="50" spans="2:9" ht="15.75">
      <c r="B50" s="243"/>
      <c r="C50" s="244" t="s">
        <v>422</v>
      </c>
      <c r="D50" s="330">
        <f>IF(D39="M",0,D39)-IF(D10="M",0,D10)-IF(D12="M",0,D12)-IF(D23="M",0,D23)-IF(D35="M",0,D35)</f>
        <v>-1.0186340659856796E-09</v>
      </c>
      <c r="E50" s="330">
        <f>IF(E39="M",0,E39)-IF(E10="M",0,E10)-IF(E12="M",0,E12)-IF(E23="M",0,E23)-IF(E35="M",0,E35)</f>
        <v>-3.4924596548080444E-10</v>
      </c>
      <c r="F50" s="330">
        <f>IF(F39="M",0,F39)-IF(F10="M",0,F10)-IF(F12="M",0,F12)-IF(F23="M",0,F23)-IF(F35="M",0,F35)</f>
        <v>0</v>
      </c>
      <c r="G50" s="330">
        <f>IF(G39="M",0,G39)-IF(G10="M",0,G10)-IF(G12="M",0,G12)-IF(G23="M",0,G23)-IF(G35="M",0,G35)</f>
        <v>1.6007106751203537E-10</v>
      </c>
      <c r="H50" s="337"/>
      <c r="I50" s="72"/>
    </row>
    <row r="51" spans="2:9" ht="15.75">
      <c r="B51" s="243"/>
      <c r="C51" s="244" t="s">
        <v>423</v>
      </c>
      <c r="D51" s="330">
        <f>IF(D12="M",0,D12)-IF(D13="M",0,D13)-IF(D14="M",0,D14)-IF(D15="M",0,D15)-IF(D18="M",0,D18)-IF(D21="M",0,D21)</f>
        <v>0</v>
      </c>
      <c r="E51" s="330">
        <f>IF(E12="M",0,E12)-IF(E13="M",0,E13)-IF(E14="M",0,E14)-IF(E15="M",0,E15)-IF(E18="M",0,E18)-IF(E21="M",0,E21)</f>
        <v>0</v>
      </c>
      <c r="F51" s="330">
        <f>IF(F12="M",0,F12)-IF(F13="M",0,F13)-IF(F14="M",0,F14)-IF(F15="M",0,F15)-IF(F18="M",0,F18)-IF(F21="M",0,F21)</f>
        <v>0</v>
      </c>
      <c r="G51" s="330">
        <f>IF(G12="M",0,G12)-IF(G13="M",0,G13)-IF(G14="M",0,G14)-IF(G15="M",0,G15)-IF(G18="M",0,G18)-IF(G21="M",0,G21)</f>
        <v>0</v>
      </c>
      <c r="H51" s="337"/>
      <c r="I51" s="72"/>
    </row>
    <row r="52" spans="2:9" ht="15.75">
      <c r="B52" s="243"/>
      <c r="C52" s="244" t="s">
        <v>424</v>
      </c>
      <c r="D52" s="330">
        <f>IF(D15="M",0,D15)-IF(D16="M",0,D16)-IF(D17="M",0,D17)</f>
        <v>0</v>
      </c>
      <c r="E52" s="330">
        <f>IF(E15="M",0,E15)-IF(E16="M",0,E16)-IF(E17="M",0,E17)</f>
        <v>0</v>
      </c>
      <c r="F52" s="330">
        <f>IF(F15="M",0,F15)-IF(F16="M",0,F16)-IF(F17="M",0,F17)</f>
        <v>0</v>
      </c>
      <c r="G52" s="330">
        <f>IF(G15="M",0,G15)-IF(G16="M",0,G16)-IF(G17="M",0,G17)</f>
        <v>0</v>
      </c>
      <c r="H52" s="337"/>
      <c r="I52" s="72"/>
    </row>
    <row r="53" spans="2:9" ht="15.75">
      <c r="B53" s="243"/>
      <c r="C53" s="244" t="s">
        <v>425</v>
      </c>
      <c r="D53" s="330">
        <f>IF(D18="M",0,D18)-IF(D19="M",0,D19)-IF(D20="M",0,D20)</f>
        <v>0</v>
      </c>
      <c r="E53" s="330">
        <f>IF(E18="M",0,E18)-IF(E19="M",0,E19)-IF(E20="M",0,E20)</f>
        <v>0</v>
      </c>
      <c r="F53" s="330">
        <f>IF(F18="M",0,F18)-IF(F19="M",0,F19)-IF(F20="M",0,F20)</f>
        <v>0</v>
      </c>
      <c r="G53" s="330">
        <f>IF(G18="M",0,G18)-IF(G19="M",0,G19)-IF(G20="M",0,G20)</f>
        <v>0</v>
      </c>
      <c r="H53" s="337"/>
      <c r="I53" s="72"/>
    </row>
    <row r="54" spans="2:9" ht="23.25">
      <c r="B54" s="243"/>
      <c r="C54" s="244" t="s">
        <v>426</v>
      </c>
      <c r="D54" s="330">
        <f>IF(D23="M",0,D23)-IF(D24="M",0,D24)-IF(D25="M",0,D25)-IF(D27="M",0,D27)-IF(D28="M",0,D28)-IF(D29="M",0,D29)-IF(D31="M",0,D31)-IF(D32="M",0,D32)-IF(D33="M",0,D33)</f>
        <v>0</v>
      </c>
      <c r="E54" s="330">
        <f>IF(E23="M",0,E23)-IF(E24="M",0,E24)-IF(E25="M",0,E25)-IF(E27="M",0,E27)-IF(E28="M",0,E28)-IF(E29="M",0,E29)-IF(E31="M",0,E31)-IF(E32="M",0,E32)-IF(E33="M",0,E33)</f>
        <v>0</v>
      </c>
      <c r="F54" s="330">
        <f>IF(F23="M",0,F23)-IF(F24="M",0,F24)-IF(F25="M",0,F25)-IF(F27="M",0,F27)-IF(F28="M",0,F28)-IF(F29="M",0,F29)-IF(F31="M",0,F31)-IF(F32="M",0,F32)-IF(F33="M",0,F33)</f>
        <v>0</v>
      </c>
      <c r="G54" s="330">
        <f>IF(G23="M",0,G23)-IF(G24="M",0,G24)-IF(G25="M",0,G25)-IF(G27="M",0,G27)-IF(G28="M",0,G28)-IF(G29="M",0,G29)-IF(G31="M",0,G31)-IF(G32="M",0,G32)-IF(G33="M",0,G33)</f>
        <v>0</v>
      </c>
      <c r="H54" s="337"/>
      <c r="I54" s="72"/>
    </row>
    <row r="55" spans="2:9" ht="15.75">
      <c r="B55" s="243"/>
      <c r="C55" s="244" t="s">
        <v>427</v>
      </c>
      <c r="D55" s="330">
        <f>IF(D35="M",0,D35)-IF(D36="M",0,D36)-IF(D37="M",0,D37)</f>
        <v>0</v>
      </c>
      <c r="E55" s="330">
        <f>IF(E35="M",0,E35)-IF(E36="M",0,E36)-IF(E37="M",0,E37)</f>
        <v>0</v>
      </c>
      <c r="F55" s="330">
        <f>IF(F35="M",0,F35)-IF(F36="M",0,F36)-IF(F37="M",0,F37)</f>
        <v>0</v>
      </c>
      <c r="G55" s="330">
        <f>IF(G35="M",0,G35)-IF(G36="M",0,G36)-IF(G37="M",0,G37)</f>
        <v>0</v>
      </c>
      <c r="H55" s="71"/>
      <c r="I55" s="72"/>
    </row>
    <row r="56" spans="2:9" ht="15.75">
      <c r="B56" s="245" t="s">
        <v>408</v>
      </c>
      <c r="C56" s="246"/>
      <c r="D56" s="328"/>
      <c r="E56" s="328"/>
      <c r="F56" s="328"/>
      <c r="G56" s="328"/>
      <c r="H56" s="71"/>
      <c r="I56" s="72"/>
    </row>
    <row r="57" spans="2:9" ht="15.75">
      <c r="B57" s="243"/>
      <c r="C57" s="244" t="s">
        <v>421</v>
      </c>
      <c r="D57" s="328">
        <f>IF('Table 1'!E10="M",0,'Table 1'!E10)+IF('Table 3A'!D10="M",0,'Table 3A'!D10)</f>
        <v>0</v>
      </c>
      <c r="E57" s="328">
        <f>IF('Table 1'!F10="M",0,'Table 1'!F10)+IF('Table 3A'!E10="M",0,'Table 3A'!E10)</f>
        <v>0</v>
      </c>
      <c r="F57" s="328">
        <f>IF('Table 1'!G10="M",0,'Table 1'!G10)+IF('Table 3A'!F10="M",0,'Table 3A'!F10)</f>
        <v>0</v>
      </c>
      <c r="G57" s="328">
        <f>IF('Table 1'!H10="M",0,'Table 1'!H10)+IF('Table 3A'!G10="M",0,'Table 3A'!G10)</f>
        <v>0</v>
      </c>
      <c r="H57" s="71"/>
      <c r="I57" s="72"/>
    </row>
    <row r="58" spans="2:9" ht="15.75">
      <c r="B58" s="243"/>
      <c r="C58" s="244" t="s">
        <v>428</v>
      </c>
      <c r="D58" s="328"/>
      <c r="E58" s="328">
        <f>IF(E39="M",0,E39)-IF('Table 1'!F18="M",0,'Table 1'!F18)+IF('Table 1'!E18="M",0,'Table 1'!E18)</f>
        <v>0</v>
      </c>
      <c r="F58" s="328">
        <f>IF(F39="M",0,F39)-IF('Table 1'!G18="M",0,'Table 1'!G18)+IF('Table 1'!F18="M",0,'Table 1'!F18)</f>
        <v>0</v>
      </c>
      <c r="G58" s="328">
        <f>IF(G39="M",0,G39)-IF('Table 1'!H18="M",0,'Table 1'!H18)+IF('Table 1'!G18="M",0,'Table 1'!G18)</f>
        <v>0</v>
      </c>
      <c r="H58" s="71"/>
      <c r="I58" s="72"/>
    </row>
    <row r="59" spans="2:9" ht="15.75">
      <c r="B59" s="247"/>
      <c r="C59" s="248" t="s">
        <v>429</v>
      </c>
      <c r="D59" s="338">
        <f>IF('Table 1'!E18="M",0,'Table 1'!E18)-IF('Table 3B'!D42="M",0,'Table 3B'!D42)-IF('Table 3C'!D42="M",0,'Table 3C'!D42)-IF('Table 3D'!D42="M",0,'Table 3D'!D42)-IF('Table 3E'!D42="M",0,'Table 3E'!D42)</f>
        <v>0</v>
      </c>
      <c r="E59" s="338">
        <f>IF('Table 1'!F18="M",0,'Table 1'!F18)-IF('Table 3B'!E42="M",0,'Table 3B'!E42)-IF('Table 3C'!E42="M",0,'Table 3C'!E42)-IF('Table 3D'!E42="M",0,'Table 3D'!E42)-IF('Table 3E'!E42="M",0,'Table 3E'!E42)</f>
        <v>0</v>
      </c>
      <c r="F59" s="338">
        <f>IF('Table 1'!G18="M",0,'Table 1'!G18)-IF('Table 3B'!F42="M",0,'Table 3B'!F42)-IF('Table 3C'!F42="M",0,'Table 3C'!F42)-IF('Table 3D'!F42="M",0,'Table 3D'!F42)-IF('Table 3E'!F42="M",0,'Table 3E'!F42)</f>
        <v>0</v>
      </c>
      <c r="G59" s="338">
        <f>IF('Table 1'!H18="M",0,'Table 1'!H18)-IF('Table 3B'!G42="M",0,'Table 3B'!G42)-IF('Table 3C'!G42="M",0,'Table 3C'!G42)-IF('Table 3D'!G42="M",0,'Table 3D'!G42)-IF('Table 3E'!G42="M",0,'Table 3E'!G42)</f>
        <v>0</v>
      </c>
      <c r="H59" s="73"/>
      <c r="I59" s="74"/>
    </row>
    <row r="60" spans="4:7" ht="15.75">
      <c r="D60" s="31"/>
      <c r="E60" s="31"/>
      <c r="F60" s="31"/>
      <c r="G60" s="31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2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2" spans="1:11" ht="18">
      <c r="A2" s="62"/>
      <c r="B2" s="201" t="s">
        <v>44</v>
      </c>
      <c r="C2" s="87" t="s">
        <v>90</v>
      </c>
      <c r="D2" s="29"/>
      <c r="K2" s="31"/>
    </row>
    <row r="3" spans="1:11" ht="18">
      <c r="A3" s="62"/>
      <c r="B3" s="201"/>
      <c r="C3" s="87" t="s">
        <v>91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8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50"/>
      <c r="H9" s="206"/>
      <c r="I9" s="52"/>
    </row>
    <row r="10" spans="1:9" ht="17.25" thickBot="1" thickTop="1">
      <c r="A10" s="191" t="s">
        <v>289</v>
      </c>
      <c r="B10" s="106"/>
      <c r="C10" s="207" t="s">
        <v>486</v>
      </c>
      <c r="D10" s="349">
        <v>1094060</v>
      </c>
      <c r="E10" s="349">
        <v>1229734</v>
      </c>
      <c r="F10" s="349">
        <v>1583077</v>
      </c>
      <c r="G10" s="382">
        <v>2406907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290</v>
      </c>
      <c r="B12" s="209"/>
      <c r="C12" s="210" t="s">
        <v>112</v>
      </c>
      <c r="D12" s="307">
        <f>D13+D14+D15+D18+D21</f>
        <v>142788</v>
      </c>
      <c r="E12" s="307">
        <f>E13+E14+E15+E18+E21</f>
        <v>373422</v>
      </c>
      <c r="F12" s="307">
        <f>F13+F14+F15+F18+F21</f>
        <v>-404610</v>
      </c>
      <c r="G12" s="308">
        <f>G13+G14+G15+G18+G21</f>
        <v>-512023</v>
      </c>
      <c r="H12" s="285"/>
      <c r="I12" s="212"/>
    </row>
    <row r="13" spans="1:9" s="179" customFormat="1" ht="16.5" customHeight="1">
      <c r="A13" s="191" t="s">
        <v>291</v>
      </c>
      <c r="B13" s="213"/>
      <c r="C13" s="214" t="s">
        <v>99</v>
      </c>
      <c r="D13" s="374">
        <v>32329</v>
      </c>
      <c r="E13" s="374">
        <v>194145</v>
      </c>
      <c r="F13" s="374">
        <v>-29263</v>
      </c>
      <c r="G13" s="375">
        <v>95785</v>
      </c>
      <c r="H13" s="285"/>
      <c r="I13" s="212"/>
    </row>
    <row r="14" spans="1:9" s="179" customFormat="1" ht="16.5" customHeight="1">
      <c r="A14" s="191" t="s">
        <v>292</v>
      </c>
      <c r="B14" s="213"/>
      <c r="C14" s="214" t="s">
        <v>136</v>
      </c>
      <c r="D14" s="374">
        <v>1175</v>
      </c>
      <c r="E14" s="374">
        <v>-14578</v>
      </c>
      <c r="F14" s="374">
        <v>-18186</v>
      </c>
      <c r="G14" s="375">
        <v>-21229</v>
      </c>
      <c r="H14" s="285"/>
      <c r="I14" s="212"/>
    </row>
    <row r="15" spans="1:9" s="179" customFormat="1" ht="16.5" customHeight="1">
      <c r="A15" s="191" t="s">
        <v>293</v>
      </c>
      <c r="B15" s="213"/>
      <c r="C15" s="214" t="s">
        <v>45</v>
      </c>
      <c r="D15" s="375">
        <v>192877</v>
      </c>
      <c r="E15" s="375">
        <v>145584</v>
      </c>
      <c r="F15" s="375">
        <v>-32810</v>
      </c>
      <c r="G15" s="375">
        <v>-386480</v>
      </c>
      <c r="H15" s="285"/>
      <c r="I15" s="212"/>
    </row>
    <row r="16" spans="1:9" s="179" customFormat="1" ht="16.5" customHeight="1">
      <c r="A16" s="191" t="s">
        <v>294</v>
      </c>
      <c r="B16" s="213"/>
      <c r="C16" s="215" t="s">
        <v>87</v>
      </c>
      <c r="D16" s="374">
        <v>2398953.837</v>
      </c>
      <c r="E16" s="374">
        <v>2799500</v>
      </c>
      <c r="F16" s="374">
        <v>3030400</v>
      </c>
      <c r="G16" s="375">
        <v>3615088</v>
      </c>
      <c r="H16" s="285"/>
      <c r="I16" s="212"/>
    </row>
    <row r="17" spans="1:9" s="179" customFormat="1" ht="16.5" customHeight="1">
      <c r="A17" s="191" t="s">
        <v>295</v>
      </c>
      <c r="B17" s="213"/>
      <c r="C17" s="214" t="s">
        <v>88</v>
      </c>
      <c r="D17" s="374">
        <v>-2206076.837</v>
      </c>
      <c r="E17" s="374">
        <v>-2653916</v>
      </c>
      <c r="F17" s="374">
        <v>-3063210</v>
      </c>
      <c r="G17" s="375">
        <v>-4001568</v>
      </c>
      <c r="H17" s="285"/>
      <c r="I17" s="212"/>
    </row>
    <row r="18" spans="1:9" s="179" customFormat="1" ht="16.5" customHeight="1">
      <c r="A18" s="191" t="s">
        <v>296</v>
      </c>
      <c r="B18" s="213"/>
      <c r="C18" s="215" t="s">
        <v>46</v>
      </c>
      <c r="D18" s="375">
        <v>-106902</v>
      </c>
      <c r="E18" s="375">
        <v>-108587</v>
      </c>
      <c r="F18" s="375">
        <v>-501362</v>
      </c>
      <c r="G18" s="375">
        <v>-273224</v>
      </c>
      <c r="H18" s="285"/>
      <c r="I18" s="212"/>
    </row>
    <row r="19" spans="1:9" s="179" customFormat="1" ht="16.5" customHeight="1">
      <c r="A19" s="191" t="s">
        <v>297</v>
      </c>
      <c r="B19" s="213"/>
      <c r="C19" s="215" t="s">
        <v>87</v>
      </c>
      <c r="D19" s="374">
        <v>15800</v>
      </c>
      <c r="E19" s="374">
        <v>18500</v>
      </c>
      <c r="F19" s="374">
        <v>36800</v>
      </c>
      <c r="G19" s="375">
        <v>41231</v>
      </c>
      <c r="H19" s="285"/>
      <c r="I19" s="212"/>
    </row>
    <row r="20" spans="1:9" s="179" customFormat="1" ht="16.5" customHeight="1">
      <c r="A20" s="191" t="s">
        <v>298</v>
      </c>
      <c r="B20" s="213"/>
      <c r="C20" s="214" t="s">
        <v>88</v>
      </c>
      <c r="D20" s="374">
        <v>-122702</v>
      </c>
      <c r="E20" s="374">
        <v>-127087</v>
      </c>
      <c r="F20" s="374">
        <v>-538162</v>
      </c>
      <c r="G20" s="375">
        <v>-314455</v>
      </c>
      <c r="H20" s="285"/>
      <c r="I20" s="212"/>
    </row>
    <row r="21" spans="1:9" s="179" customFormat="1" ht="16.5" customHeight="1">
      <c r="A21" s="191" t="s">
        <v>299</v>
      </c>
      <c r="B21" s="213"/>
      <c r="C21" s="214" t="s">
        <v>100</v>
      </c>
      <c r="D21" s="374">
        <v>23309</v>
      </c>
      <c r="E21" s="374">
        <v>156858</v>
      </c>
      <c r="F21" s="374">
        <v>177011</v>
      </c>
      <c r="G21" s="375">
        <v>73125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300</v>
      </c>
      <c r="B23" s="213"/>
      <c r="C23" s="210" t="s">
        <v>146</v>
      </c>
      <c r="D23" s="308">
        <f>SUM(D24:D33)</f>
        <v>96516.99999999854</v>
      </c>
      <c r="E23" s="308">
        <f>SUM(E24:E33)</f>
        <v>-386407.999999999</v>
      </c>
      <c r="F23" s="308">
        <f>SUM(F24:F33)</f>
        <v>-24522.000000000466</v>
      </c>
      <c r="G23" s="308">
        <f>SUM(G24:G33)</f>
        <v>-14601.999999999927</v>
      </c>
      <c r="H23" s="285"/>
      <c r="I23" s="212"/>
    </row>
    <row r="24" spans="1:9" s="179" customFormat="1" ht="16.5" customHeight="1">
      <c r="A24" s="191" t="s">
        <v>301</v>
      </c>
      <c r="B24" s="213"/>
      <c r="C24" s="214" t="s">
        <v>109</v>
      </c>
      <c r="D24" s="374">
        <v>35829</v>
      </c>
      <c r="E24" s="374">
        <v>39289</v>
      </c>
      <c r="F24" s="374">
        <v>29801</v>
      </c>
      <c r="G24" s="375">
        <v>32899</v>
      </c>
      <c r="H24" s="285"/>
      <c r="I24" s="212"/>
    </row>
    <row r="25" spans="1:9" s="179" customFormat="1" ht="16.5" customHeight="1">
      <c r="A25" s="191" t="s">
        <v>302</v>
      </c>
      <c r="B25" s="213"/>
      <c r="C25" s="214" t="s">
        <v>145</v>
      </c>
      <c r="D25" s="374">
        <v>-174590</v>
      </c>
      <c r="E25" s="374">
        <v>-194128</v>
      </c>
      <c r="F25" s="374">
        <v>-81342</v>
      </c>
      <c r="G25" s="375">
        <v>-67198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303</v>
      </c>
      <c r="B27" s="213"/>
      <c r="C27" s="219" t="s">
        <v>143</v>
      </c>
      <c r="D27" s="374">
        <v>58169.36539774918</v>
      </c>
      <c r="E27" s="374">
        <v>81163.86014559475</v>
      </c>
      <c r="F27" s="374">
        <v>-65752.94612654671</v>
      </c>
      <c r="G27" s="375">
        <v>100384.6207484571</v>
      </c>
      <c r="H27" s="286"/>
      <c r="I27" s="212"/>
    </row>
    <row r="28" spans="1:9" s="179" customFormat="1" ht="16.5" customHeight="1">
      <c r="A28" s="191" t="s">
        <v>304</v>
      </c>
      <c r="B28" s="213"/>
      <c r="C28" s="214" t="s">
        <v>137</v>
      </c>
      <c r="D28" s="378">
        <v>-47635</v>
      </c>
      <c r="E28" s="378">
        <v>-115519</v>
      </c>
      <c r="F28" s="378">
        <v>-31231</v>
      </c>
      <c r="G28" s="379">
        <v>-63180</v>
      </c>
      <c r="H28" s="285"/>
      <c r="I28" s="212"/>
    </row>
    <row r="29" spans="1:9" s="179" customFormat="1" ht="16.5" customHeight="1">
      <c r="A29" s="191" t="s">
        <v>305</v>
      </c>
      <c r="B29" s="213"/>
      <c r="C29" s="215" t="s">
        <v>144</v>
      </c>
      <c r="D29" s="375">
        <v>200</v>
      </c>
      <c r="E29" s="375">
        <v>-3100</v>
      </c>
      <c r="F29" s="375">
        <v>600</v>
      </c>
      <c r="G29" s="375">
        <v>-460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306</v>
      </c>
      <c r="B31" s="213"/>
      <c r="C31" s="214" t="s">
        <v>121</v>
      </c>
      <c r="D31" s="374">
        <v>224543.63460224937</v>
      </c>
      <c r="E31" s="374">
        <v>-194113.86014559376</v>
      </c>
      <c r="F31" s="374">
        <v>123402.94612654625</v>
      </c>
      <c r="G31" s="375">
        <v>-17047.620748457033</v>
      </c>
      <c r="H31" s="285"/>
      <c r="I31" s="212"/>
    </row>
    <row r="32" spans="1:9" s="179" customFormat="1" ht="16.5" customHeight="1">
      <c r="A32" s="191" t="s">
        <v>307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308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309</v>
      </c>
      <c r="B35" s="213"/>
      <c r="C35" s="222" t="s">
        <v>110</v>
      </c>
      <c r="D35" s="375">
        <v>26583</v>
      </c>
      <c r="E35" s="375">
        <v>54397.99999999977</v>
      </c>
      <c r="F35" s="375">
        <v>35086.99999999977</v>
      </c>
      <c r="G35" s="375">
        <v>-25782</v>
      </c>
      <c r="H35" s="285"/>
      <c r="I35" s="212"/>
    </row>
    <row r="36" spans="1:9" s="179" customFormat="1" ht="16.5" customHeight="1">
      <c r="A36" s="191" t="s">
        <v>310</v>
      </c>
      <c r="B36" s="213"/>
      <c r="C36" s="223" t="s">
        <v>485</v>
      </c>
      <c r="D36" s="374">
        <v>26583</v>
      </c>
      <c r="E36" s="374">
        <v>54397.99999999977</v>
      </c>
      <c r="F36" s="374">
        <v>35086.99999999977</v>
      </c>
      <c r="G36" s="375">
        <v>-25782</v>
      </c>
      <c r="H36" s="285"/>
      <c r="I36" s="212"/>
    </row>
    <row r="37" spans="1:9" s="179" customFormat="1" ht="16.5" customHeight="1">
      <c r="A37" s="191" t="s">
        <v>311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3.5" customHeight="1" thickBot="1">
      <c r="A38" s="186"/>
      <c r="B38" s="213"/>
      <c r="C38" s="214"/>
      <c r="D38" s="224"/>
      <c r="E38" s="225"/>
      <c r="F38" s="225"/>
      <c r="G38" s="253"/>
      <c r="H38" s="290"/>
      <c r="I38" s="212"/>
    </row>
    <row r="39" spans="1:9" s="179" customFormat="1" ht="21.75" customHeight="1" thickBot="1" thickTop="1">
      <c r="A39" s="226" t="s">
        <v>312</v>
      </c>
      <c r="B39" s="213"/>
      <c r="C39" s="207" t="s">
        <v>140</v>
      </c>
      <c r="D39" s="380">
        <v>1359948</v>
      </c>
      <c r="E39" s="380">
        <v>1271146</v>
      </c>
      <c r="F39" s="380">
        <v>1189032</v>
      </c>
      <c r="G39" s="381">
        <v>1854500</v>
      </c>
      <c r="H39" s="288"/>
      <c r="I39" s="212"/>
    </row>
    <row r="40" spans="1:9" ht="9" customHeight="1" thickBot="1" thickTop="1">
      <c r="A40" s="186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191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191" t="s">
        <v>313</v>
      </c>
      <c r="B42" s="106"/>
      <c r="C42" s="207" t="s">
        <v>103</v>
      </c>
      <c r="D42" s="349">
        <v>10377719</v>
      </c>
      <c r="E42" s="349">
        <v>11589956</v>
      </c>
      <c r="F42" s="349">
        <v>12741026</v>
      </c>
      <c r="G42" s="382">
        <v>14935393</v>
      </c>
      <c r="H42" s="280"/>
      <c r="I42" s="52"/>
    </row>
    <row r="43" spans="1:9" ht="15.75" thickTop="1">
      <c r="A43" s="191" t="s">
        <v>314</v>
      </c>
      <c r="B43" s="106"/>
      <c r="C43" s="214" t="s">
        <v>126</v>
      </c>
      <c r="D43" s="351">
        <v>10821720</v>
      </c>
      <c r="E43" s="351">
        <v>12092866</v>
      </c>
      <c r="F43" s="351">
        <v>13281898</v>
      </c>
      <c r="G43" s="351">
        <v>15136398</v>
      </c>
      <c r="H43" s="278"/>
      <c r="I43" s="52"/>
    </row>
    <row r="44" spans="1:9" ht="15">
      <c r="A44" s="191" t="s">
        <v>315</v>
      </c>
      <c r="B44" s="106"/>
      <c r="C44" s="214" t="s">
        <v>127</v>
      </c>
      <c r="D44" s="351">
        <v>444001</v>
      </c>
      <c r="E44" s="351">
        <v>502910</v>
      </c>
      <c r="F44" s="351">
        <v>540872</v>
      </c>
      <c r="G44" s="351">
        <v>201005</v>
      </c>
      <c r="H44" s="293"/>
      <c r="I44" s="52"/>
    </row>
    <row r="45" spans="1:9" ht="9.75" customHeight="1" thickBot="1">
      <c r="A45" s="191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191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191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191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191"/>
      <c r="B49" s="106"/>
      <c r="C49" s="90" t="s">
        <v>122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191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51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432</v>
      </c>
      <c r="D55" s="330">
        <f>IF(D39="M",0,D39)-IF(D10="M",0,D10)-IF(D12="M",0,D12)-IF(D23="M",0,D23)-IF(D35="M",0,D35)</f>
        <v>1.4551915228366852E-09</v>
      </c>
      <c r="E55" s="330">
        <f>IF(E39="M",0,E39)-IF(E10="M",0,E10)-IF(E12="M",0,E12)-IF(E23="M",0,E23)-IF(E35="M",0,E35)</f>
        <v>-7.566995918750763E-10</v>
      </c>
      <c r="F55" s="330">
        <f>IF(F39="M",0,F39)-IF(F10="M",0,F10)-IF(F12="M",0,F12)-IF(F23="M",0,F23)-IF(F35="M",0,F35)</f>
        <v>6.984919309616089E-10</v>
      </c>
      <c r="G55" s="330">
        <f>IF(G39="M",0,G39)-IF(G10="M",0,G10)-IF(G12="M",0,G12)-IF(G23="M",0,G23)-IF(G35="M",0,G35)</f>
        <v>-7.275957614183426E-11</v>
      </c>
      <c r="H55" s="71"/>
      <c r="I55" s="72"/>
    </row>
    <row r="56" spans="2:9" ht="15.75">
      <c r="B56" s="243"/>
      <c r="C56" s="244" t="s">
        <v>433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434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435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436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437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431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430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438</v>
      </c>
      <c r="D64" s="338">
        <f>IF('Table 1'!E11="M",0,'Table 1'!E11)+IF('Table 3B'!D10="M",0,'Table 3B'!D10)</f>
        <v>0</v>
      </c>
      <c r="E64" s="338">
        <f>IF('Table 1'!F11="M",0,'Table 1'!F11)+IF('Table 3B'!E10="M",0,'Table 3B'!E10)</f>
        <v>0</v>
      </c>
      <c r="F64" s="338">
        <f>IF('Table 1'!G11="M",0,'Table 1'!G11)+IF('Table 3B'!F10="M",0,'Table 3B'!F10)</f>
        <v>0</v>
      </c>
      <c r="G64" s="338">
        <f>IF('Table 1'!H11="M",0,'Table 1'!H11)+IF('Table 3B'!G10="M",0,'Table 3B'!G10)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69.1054687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2" spans="1:11" ht="18">
      <c r="A2" s="62"/>
      <c r="B2" s="201" t="s">
        <v>44</v>
      </c>
      <c r="C2" s="87" t="s">
        <v>150</v>
      </c>
      <c r="D2" s="29"/>
      <c r="K2" s="31"/>
    </row>
    <row r="3" spans="1:11" ht="18">
      <c r="A3" s="62"/>
      <c r="B3" s="201"/>
      <c r="C3" s="87" t="s">
        <v>96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8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496</v>
      </c>
      <c r="E8" s="340" t="s">
        <v>496</v>
      </c>
      <c r="F8" s="340" t="s">
        <v>496</v>
      </c>
      <c r="G8" s="341" t="s">
        <v>496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316</v>
      </c>
      <c r="B10" s="106"/>
      <c r="C10" s="207" t="s">
        <v>487</v>
      </c>
      <c r="D10" s="268" t="s">
        <v>496</v>
      </c>
      <c r="E10" s="268" t="s">
        <v>496</v>
      </c>
      <c r="F10" s="268" t="s">
        <v>496</v>
      </c>
      <c r="G10" s="269" t="s">
        <v>496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317</v>
      </c>
      <c r="B12" s="209"/>
      <c r="C12" s="210" t="s">
        <v>112</v>
      </c>
      <c r="D12" s="307">
        <f>D13+D14+D15+D18+D21</f>
        <v>0</v>
      </c>
      <c r="E12" s="307">
        <f>E13+E14+E15+E18+E21</f>
        <v>0</v>
      </c>
      <c r="F12" s="307">
        <f>F13+F14+F15+F18+F21</f>
        <v>0</v>
      </c>
      <c r="G12" s="308">
        <f>G13+G14+G15+G18+G21</f>
        <v>0</v>
      </c>
      <c r="H12" s="285"/>
      <c r="I12" s="212"/>
    </row>
    <row r="13" spans="1:9" s="179" customFormat="1" ht="16.5" customHeight="1">
      <c r="A13" s="191" t="s">
        <v>318</v>
      </c>
      <c r="B13" s="213"/>
      <c r="C13" s="214" t="s">
        <v>99</v>
      </c>
      <c r="D13" s="282" t="s">
        <v>496</v>
      </c>
      <c r="E13" s="282" t="s">
        <v>496</v>
      </c>
      <c r="F13" s="282" t="s">
        <v>496</v>
      </c>
      <c r="G13" s="283" t="s">
        <v>496</v>
      </c>
      <c r="H13" s="285"/>
      <c r="I13" s="212"/>
    </row>
    <row r="14" spans="1:9" s="179" customFormat="1" ht="16.5" customHeight="1">
      <c r="A14" s="191" t="s">
        <v>319</v>
      </c>
      <c r="B14" s="213"/>
      <c r="C14" s="214" t="s">
        <v>136</v>
      </c>
      <c r="D14" s="282" t="s">
        <v>496</v>
      </c>
      <c r="E14" s="282" t="s">
        <v>496</v>
      </c>
      <c r="F14" s="282" t="s">
        <v>496</v>
      </c>
      <c r="G14" s="283" t="s">
        <v>496</v>
      </c>
      <c r="H14" s="285"/>
      <c r="I14" s="212"/>
    </row>
    <row r="15" spans="1:9" s="179" customFormat="1" ht="16.5" customHeight="1">
      <c r="A15" s="191" t="s">
        <v>320</v>
      </c>
      <c r="B15" s="213"/>
      <c r="C15" s="214" t="s">
        <v>45</v>
      </c>
      <c r="D15" s="282" t="s">
        <v>496</v>
      </c>
      <c r="E15" s="282" t="s">
        <v>496</v>
      </c>
      <c r="F15" s="282" t="s">
        <v>496</v>
      </c>
      <c r="G15" s="283" t="s">
        <v>496</v>
      </c>
      <c r="H15" s="285"/>
      <c r="I15" s="212"/>
    </row>
    <row r="16" spans="1:9" s="179" customFormat="1" ht="16.5" customHeight="1">
      <c r="A16" s="191" t="s">
        <v>321</v>
      </c>
      <c r="B16" s="213"/>
      <c r="C16" s="215" t="s">
        <v>87</v>
      </c>
      <c r="D16" s="282" t="s">
        <v>496</v>
      </c>
      <c r="E16" s="282" t="s">
        <v>496</v>
      </c>
      <c r="F16" s="282" t="s">
        <v>496</v>
      </c>
      <c r="G16" s="283" t="s">
        <v>496</v>
      </c>
      <c r="H16" s="285"/>
      <c r="I16" s="212"/>
    </row>
    <row r="17" spans="1:9" s="179" customFormat="1" ht="16.5" customHeight="1">
      <c r="A17" s="191" t="s">
        <v>322</v>
      </c>
      <c r="B17" s="213"/>
      <c r="C17" s="214" t="s">
        <v>88</v>
      </c>
      <c r="D17" s="282" t="s">
        <v>496</v>
      </c>
      <c r="E17" s="282" t="s">
        <v>496</v>
      </c>
      <c r="F17" s="282" t="s">
        <v>496</v>
      </c>
      <c r="G17" s="283" t="s">
        <v>496</v>
      </c>
      <c r="H17" s="285"/>
      <c r="I17" s="212"/>
    </row>
    <row r="18" spans="1:9" s="179" customFormat="1" ht="16.5" customHeight="1">
      <c r="A18" s="191" t="s">
        <v>323</v>
      </c>
      <c r="B18" s="213"/>
      <c r="C18" s="215" t="s">
        <v>46</v>
      </c>
      <c r="D18" s="282" t="s">
        <v>496</v>
      </c>
      <c r="E18" s="282" t="s">
        <v>496</v>
      </c>
      <c r="F18" s="282" t="s">
        <v>496</v>
      </c>
      <c r="G18" s="283" t="s">
        <v>496</v>
      </c>
      <c r="H18" s="285"/>
      <c r="I18" s="212"/>
    </row>
    <row r="19" spans="1:9" s="179" customFormat="1" ht="16.5" customHeight="1">
      <c r="A19" s="191" t="s">
        <v>324</v>
      </c>
      <c r="B19" s="213"/>
      <c r="C19" s="215" t="s">
        <v>87</v>
      </c>
      <c r="D19" s="282" t="s">
        <v>496</v>
      </c>
      <c r="E19" s="282" t="s">
        <v>496</v>
      </c>
      <c r="F19" s="282" t="s">
        <v>496</v>
      </c>
      <c r="G19" s="283" t="s">
        <v>496</v>
      </c>
      <c r="H19" s="285"/>
      <c r="I19" s="212"/>
    </row>
    <row r="20" spans="1:9" s="179" customFormat="1" ht="16.5" customHeight="1">
      <c r="A20" s="191" t="s">
        <v>325</v>
      </c>
      <c r="B20" s="213"/>
      <c r="C20" s="214" t="s">
        <v>88</v>
      </c>
      <c r="D20" s="282" t="s">
        <v>496</v>
      </c>
      <c r="E20" s="282" t="s">
        <v>496</v>
      </c>
      <c r="F20" s="282" t="s">
        <v>496</v>
      </c>
      <c r="G20" s="283" t="s">
        <v>496</v>
      </c>
      <c r="H20" s="285"/>
      <c r="I20" s="212"/>
    </row>
    <row r="21" spans="1:9" s="179" customFormat="1" ht="16.5" customHeight="1">
      <c r="A21" s="191" t="s">
        <v>326</v>
      </c>
      <c r="B21" s="213"/>
      <c r="C21" s="214" t="s">
        <v>100</v>
      </c>
      <c r="D21" s="282" t="s">
        <v>496</v>
      </c>
      <c r="E21" s="282" t="s">
        <v>496</v>
      </c>
      <c r="F21" s="282" t="s">
        <v>496</v>
      </c>
      <c r="G21" s="283" t="s">
        <v>496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327</v>
      </c>
      <c r="B23" s="213"/>
      <c r="C23" s="210" t="s">
        <v>146</v>
      </c>
      <c r="D23" s="308">
        <f>SUM(D24:D33)</f>
        <v>0</v>
      </c>
      <c r="E23" s="308">
        <f>SUM(E24:E33)</f>
        <v>0</v>
      </c>
      <c r="F23" s="308">
        <f>SUM(F24:F33)</f>
        <v>0</v>
      </c>
      <c r="G23" s="308">
        <f>SUM(G24:G33)</f>
        <v>0</v>
      </c>
      <c r="H23" s="285"/>
      <c r="I23" s="212"/>
    </row>
    <row r="24" spans="1:9" s="179" customFormat="1" ht="16.5" customHeight="1">
      <c r="A24" s="191" t="s">
        <v>328</v>
      </c>
      <c r="B24" s="213"/>
      <c r="C24" s="214" t="s">
        <v>109</v>
      </c>
      <c r="D24" s="282" t="s">
        <v>496</v>
      </c>
      <c r="E24" s="282" t="s">
        <v>496</v>
      </c>
      <c r="F24" s="282" t="s">
        <v>496</v>
      </c>
      <c r="G24" s="283" t="s">
        <v>496</v>
      </c>
      <c r="H24" s="285"/>
      <c r="I24" s="212"/>
    </row>
    <row r="25" spans="1:9" s="179" customFormat="1" ht="16.5" customHeight="1">
      <c r="A25" s="191" t="s">
        <v>329</v>
      </c>
      <c r="B25" s="213"/>
      <c r="C25" s="214" t="s">
        <v>145</v>
      </c>
      <c r="D25" s="282" t="s">
        <v>496</v>
      </c>
      <c r="E25" s="282" t="s">
        <v>496</v>
      </c>
      <c r="F25" s="282" t="s">
        <v>496</v>
      </c>
      <c r="G25" s="283" t="s">
        <v>496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330</v>
      </c>
      <c r="B27" s="213"/>
      <c r="C27" s="219" t="s">
        <v>143</v>
      </c>
      <c r="D27" s="282" t="s">
        <v>496</v>
      </c>
      <c r="E27" s="282" t="s">
        <v>496</v>
      </c>
      <c r="F27" s="282" t="s">
        <v>496</v>
      </c>
      <c r="G27" s="283" t="s">
        <v>496</v>
      </c>
      <c r="H27" s="286"/>
      <c r="I27" s="212"/>
    </row>
    <row r="28" spans="1:9" s="179" customFormat="1" ht="16.5" customHeight="1">
      <c r="A28" s="191" t="s">
        <v>331</v>
      </c>
      <c r="B28" s="213"/>
      <c r="C28" s="214" t="s">
        <v>137</v>
      </c>
      <c r="D28" s="282" t="s">
        <v>496</v>
      </c>
      <c r="E28" s="282" t="s">
        <v>496</v>
      </c>
      <c r="F28" s="282" t="s">
        <v>496</v>
      </c>
      <c r="G28" s="283" t="s">
        <v>496</v>
      </c>
      <c r="H28" s="285"/>
      <c r="I28" s="212"/>
    </row>
    <row r="29" spans="1:9" s="179" customFormat="1" ht="16.5" customHeight="1">
      <c r="A29" s="191" t="s">
        <v>332</v>
      </c>
      <c r="B29" s="213"/>
      <c r="C29" s="215" t="s">
        <v>144</v>
      </c>
      <c r="D29" s="282" t="s">
        <v>496</v>
      </c>
      <c r="E29" s="282" t="s">
        <v>496</v>
      </c>
      <c r="F29" s="282" t="s">
        <v>496</v>
      </c>
      <c r="G29" s="283" t="s">
        <v>496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333</v>
      </c>
      <c r="B31" s="213"/>
      <c r="C31" s="214" t="s">
        <v>121</v>
      </c>
      <c r="D31" s="282" t="s">
        <v>496</v>
      </c>
      <c r="E31" s="282" t="s">
        <v>496</v>
      </c>
      <c r="F31" s="282" t="s">
        <v>496</v>
      </c>
      <c r="G31" s="283" t="s">
        <v>496</v>
      </c>
      <c r="H31" s="285"/>
      <c r="I31" s="212"/>
    </row>
    <row r="32" spans="1:9" s="179" customFormat="1" ht="16.5" customHeight="1">
      <c r="A32" s="191" t="s">
        <v>334</v>
      </c>
      <c r="B32" s="213"/>
      <c r="C32" s="214" t="s">
        <v>117</v>
      </c>
      <c r="D32" s="282" t="s">
        <v>496</v>
      </c>
      <c r="E32" s="282" t="s">
        <v>496</v>
      </c>
      <c r="F32" s="282" t="s">
        <v>496</v>
      </c>
      <c r="G32" s="283" t="s">
        <v>496</v>
      </c>
      <c r="H32" s="285"/>
      <c r="I32" s="212"/>
    </row>
    <row r="33" spans="1:9" s="179" customFormat="1" ht="16.5" customHeight="1">
      <c r="A33" s="191" t="s">
        <v>335</v>
      </c>
      <c r="B33" s="213"/>
      <c r="C33" s="214" t="s">
        <v>118</v>
      </c>
      <c r="D33" s="282" t="s">
        <v>496</v>
      </c>
      <c r="E33" s="282" t="s">
        <v>496</v>
      </c>
      <c r="F33" s="282" t="s">
        <v>496</v>
      </c>
      <c r="G33" s="283" t="s">
        <v>496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336</v>
      </c>
      <c r="B35" s="213"/>
      <c r="C35" s="222" t="s">
        <v>110</v>
      </c>
      <c r="D35" s="282" t="s">
        <v>496</v>
      </c>
      <c r="E35" s="282" t="s">
        <v>496</v>
      </c>
      <c r="F35" s="282" t="s">
        <v>496</v>
      </c>
      <c r="G35" s="283" t="s">
        <v>496</v>
      </c>
      <c r="H35" s="285"/>
      <c r="I35" s="212"/>
    </row>
    <row r="36" spans="1:9" s="179" customFormat="1" ht="16.5" customHeight="1">
      <c r="A36" s="191" t="s">
        <v>337</v>
      </c>
      <c r="B36" s="213"/>
      <c r="C36" s="223" t="s">
        <v>485</v>
      </c>
      <c r="D36" s="282" t="s">
        <v>496</v>
      </c>
      <c r="E36" s="282" t="s">
        <v>496</v>
      </c>
      <c r="F36" s="282" t="s">
        <v>496</v>
      </c>
      <c r="G36" s="283" t="s">
        <v>496</v>
      </c>
      <c r="H36" s="285"/>
      <c r="I36" s="212"/>
    </row>
    <row r="37" spans="1:9" s="179" customFormat="1" ht="16.5" customHeight="1">
      <c r="A37" s="191" t="s">
        <v>338</v>
      </c>
      <c r="B37" s="213"/>
      <c r="C37" s="214" t="s">
        <v>108</v>
      </c>
      <c r="D37" s="282" t="s">
        <v>496</v>
      </c>
      <c r="E37" s="282" t="s">
        <v>496</v>
      </c>
      <c r="F37" s="282" t="s">
        <v>496</v>
      </c>
      <c r="G37" s="283" t="s">
        <v>496</v>
      </c>
      <c r="H37" s="285"/>
      <c r="I37" s="212"/>
    </row>
    <row r="38" spans="1:9" s="179" customFormat="1" ht="13.5" customHeight="1" thickBot="1">
      <c r="A38" s="186"/>
      <c r="B38" s="213"/>
      <c r="C38" s="214"/>
      <c r="D38" s="224"/>
      <c r="E38" s="225"/>
      <c r="F38" s="225"/>
      <c r="G38" s="253"/>
      <c r="H38" s="289"/>
      <c r="I38" s="212"/>
    </row>
    <row r="39" spans="1:9" s="179" customFormat="1" ht="19.5" customHeight="1" thickBot="1" thickTop="1">
      <c r="A39" s="226" t="s">
        <v>339</v>
      </c>
      <c r="B39" s="213"/>
      <c r="C39" s="207" t="s">
        <v>139</v>
      </c>
      <c r="D39" s="268" t="s">
        <v>496</v>
      </c>
      <c r="E39" s="268" t="s">
        <v>496</v>
      </c>
      <c r="F39" s="268" t="s">
        <v>496</v>
      </c>
      <c r="G39" s="269" t="s">
        <v>496</v>
      </c>
      <c r="H39" s="288"/>
      <c r="I39" s="212"/>
    </row>
    <row r="40" spans="1:9" ht="9" customHeight="1" thickBot="1" thickTop="1">
      <c r="A40" s="186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340</v>
      </c>
      <c r="B42" s="106"/>
      <c r="C42" s="207" t="s">
        <v>104</v>
      </c>
      <c r="D42" s="268" t="s">
        <v>496</v>
      </c>
      <c r="E42" s="268" t="s">
        <v>496</v>
      </c>
      <c r="F42" s="268" t="s">
        <v>496</v>
      </c>
      <c r="G42" s="269" t="s">
        <v>496</v>
      </c>
      <c r="H42" s="280"/>
      <c r="I42" s="52"/>
    </row>
    <row r="43" spans="1:9" ht="15.75" thickTop="1">
      <c r="A43" s="191" t="s">
        <v>341</v>
      </c>
      <c r="B43" s="106"/>
      <c r="C43" s="214" t="s">
        <v>128</v>
      </c>
      <c r="D43" s="282" t="s">
        <v>496</v>
      </c>
      <c r="E43" s="282" t="s">
        <v>496</v>
      </c>
      <c r="F43" s="282" t="s">
        <v>496</v>
      </c>
      <c r="G43" s="283" t="s">
        <v>496</v>
      </c>
      <c r="H43" s="278"/>
      <c r="I43" s="52"/>
    </row>
    <row r="44" spans="1:9" ht="15">
      <c r="A44" s="191" t="s">
        <v>342</v>
      </c>
      <c r="B44" s="106"/>
      <c r="C44" s="214" t="s">
        <v>129</v>
      </c>
      <c r="D44" s="282" t="s">
        <v>496</v>
      </c>
      <c r="E44" s="282" t="s">
        <v>496</v>
      </c>
      <c r="F44" s="282" t="s">
        <v>496</v>
      </c>
      <c r="G44" s="283" t="s">
        <v>496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94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123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439</v>
      </c>
      <c r="D55" s="330">
        <f>IF(D39="M",0,D39)-IF(D10="M",0,D10)-IF(D12="M",0,D12)-IF(D23="M",0,D23)-IF(D35="M",0,D35)</f>
        <v>0</v>
      </c>
      <c r="E55" s="330">
        <f>IF(E39="M",0,E39)-IF(E10="M",0,E10)-IF(E12="M",0,E12)-IF(E23="M",0,E23)-IF(E35="M",0,E35)</f>
        <v>0</v>
      </c>
      <c r="F55" s="330">
        <f>IF(F39="M",0,F39)-IF(F10="M",0,F10)-IF(F12="M",0,F12)-IF(F23="M",0,F23)-IF(F35="M",0,F35)</f>
        <v>0</v>
      </c>
      <c r="G55" s="330">
        <f>IF(G39="M",0,G39)-IF(G10="M",0,G10)-IF(G12="M",0,G12)-IF(G23="M",0,G23)-IF(G35="M",0,G35)</f>
        <v>0</v>
      </c>
      <c r="H55" s="71"/>
      <c r="I55" s="72"/>
    </row>
    <row r="56" spans="2:9" ht="15.75">
      <c r="B56" s="243"/>
      <c r="C56" s="244" t="s">
        <v>440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441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442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443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444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445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447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446</v>
      </c>
      <c r="D64" s="338">
        <f>IF('Table 1'!E12="M",0,'Table 1'!E12)+IF('Table 3C'!D10="M",0,'Table 3C'!D10)</f>
        <v>0</v>
      </c>
      <c r="E64" s="338">
        <f>IF('Table 1'!F12="M",0,'Table 1'!F12)+IF('Table 3C'!E10="M",0,'Table 3C'!E10)</f>
        <v>0</v>
      </c>
      <c r="F64" s="338">
        <f>IF('Table 1'!G12="M",0,'Table 1'!G12)+IF('Table 3C'!F10="M",0,'Table 3C'!F10)</f>
        <v>0</v>
      </c>
      <c r="G64" s="338">
        <f>IF('Table 1'!H12="M",0,'Table 1'!H12)+IF('Table 3C'!G10="M",0,'Table 3C'!G10)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Kondora Szilárd</cp:lastModifiedBy>
  <cp:lastPrinted>2007-09-28T08:19:15Z</cp:lastPrinted>
  <dcterms:created xsi:type="dcterms:W3CDTF">1997-11-05T15:09:39Z</dcterms:created>
  <dcterms:modified xsi:type="dcterms:W3CDTF">2007-10-17T07:21:13Z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