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codeName="ThisWorkbook" defaultThemeVersion="166925"/>
  <xr:revisionPtr revIDLastSave="0" documentId="13_ncr:1_{63E5A0DE-60AA-4399-A277-B39F1180D33E}" xr6:coauthVersionLast="36" xr6:coauthVersionMax="36" xr10:uidLastSave="{00000000-0000-0000-0000-000000000000}"/>
  <bookViews>
    <workbookView xWindow="0" yWindow="0" windowWidth="28800" windowHeight="11625" xr2:uid="{3FAE96B2-ACF4-47D0-9903-BDCB30E48D9E}"/>
  </bookViews>
  <sheets>
    <sheet name="Table of Contents" sheetId="25" r:id="rId1"/>
    <sheet name="4.1.1." sheetId="2" r:id="rId2"/>
    <sheet name="4.1.2." sheetId="3" r:id="rId3"/>
    <sheet name="4.1.3." sheetId="4" r:id="rId4"/>
    <sheet name="4.1.4." sheetId="5" r:id="rId5"/>
    <sheet name="4.1.5." sheetId="6" r:id="rId6"/>
    <sheet name="4.1.6." sheetId="7" r:id="rId7"/>
    <sheet name="4.1.7." sheetId="8" r:id="rId8"/>
    <sheet name="4.1.8." sheetId="9" r:id="rId9"/>
    <sheet name="4.1.9." sheetId="10" r:id="rId10"/>
    <sheet name="4.1.10." sheetId="11" r:id="rId11"/>
    <sheet name="4.1.11." sheetId="12" r:id="rId12"/>
    <sheet name="4.1.12." sheetId="13" r:id="rId13"/>
    <sheet name="4.1.13." sheetId="14" r:id="rId14"/>
    <sheet name="4.1.14." sheetId="15" r:id="rId15"/>
    <sheet name="4.1.15." sheetId="16" r:id="rId16"/>
    <sheet name="4.1.16." sheetId="17" r:id="rId17"/>
    <sheet name="4.1.17." sheetId="18" r:id="rId18"/>
    <sheet name="4.1.18." sheetId="19" r:id="rId19"/>
    <sheet name="4.1.19." sheetId="20" r:id="rId20"/>
    <sheet name="4.1.20." sheetId="21" r:id="rId21"/>
    <sheet name="4.1.21." sheetId="22" r:id="rId22"/>
    <sheet name="4.1.22." sheetId="23" r:id="rId23"/>
    <sheet name="4.1.23." sheetId="24" r:id="rId2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4" i="24" l="1"/>
  <c r="C14" i="24"/>
  <c r="E7" i="19"/>
  <c r="C12" i="19"/>
  <c r="D12" i="19"/>
  <c r="E12" i="19"/>
  <c r="C13" i="19"/>
  <c r="D13" i="19"/>
  <c r="E13" i="19"/>
  <c r="C14" i="19"/>
  <c r="D14" i="19"/>
  <c r="E14" i="19"/>
  <c r="E15" i="19" s="1"/>
  <c r="E16" i="19"/>
  <c r="D16" i="18"/>
  <c r="G4" i="16"/>
  <c r="G5" i="16"/>
  <c r="G6" i="16"/>
  <c r="G7" i="16"/>
  <c r="G8" i="16"/>
  <c r="G9" i="16"/>
  <c r="G10" i="16"/>
  <c r="G11" i="16"/>
  <c r="C12" i="16"/>
  <c r="G12" i="16" s="1"/>
  <c r="G13" i="16"/>
  <c r="C14" i="16"/>
  <c r="G14" i="16" s="1"/>
  <c r="C15" i="16"/>
  <c r="G15" i="16" s="1"/>
  <c r="G16" i="16"/>
  <c r="G17" i="16"/>
  <c r="B18" i="16"/>
  <c r="D18" i="16"/>
  <c r="E18" i="16"/>
  <c r="F18" i="16"/>
  <c r="G19" i="16"/>
  <c r="G20" i="16"/>
  <c r="G21" i="16"/>
  <c r="C22" i="16"/>
  <c r="C26" i="16" s="1"/>
  <c r="F22" i="16"/>
  <c r="F26" i="16" s="1"/>
  <c r="F27" i="16" s="1"/>
  <c r="G22" i="16"/>
  <c r="G23" i="16"/>
  <c r="G24" i="16"/>
  <c r="G25" i="16"/>
  <c r="B26" i="16"/>
  <c r="B27" i="16" s="1"/>
  <c r="B6" i="15"/>
  <c r="B13" i="15" s="1"/>
  <c r="B27" i="15" s="1"/>
  <c r="B29" i="15" s="1"/>
  <c r="C6" i="15"/>
  <c r="C13" i="15" s="1"/>
  <c r="B18" i="15"/>
  <c r="C18" i="15"/>
  <c r="C21" i="15"/>
  <c r="C22" i="15" s="1"/>
  <c r="F5" i="14"/>
  <c r="F6" i="14"/>
  <c r="F7" i="14"/>
  <c r="F8" i="14"/>
  <c r="F9" i="14"/>
  <c r="F10" i="14"/>
  <c r="F11" i="14"/>
  <c r="F12" i="14"/>
  <c r="F13" i="14"/>
  <c r="F14" i="14"/>
  <c r="C15" i="14"/>
  <c r="D15" i="14"/>
  <c r="E15" i="14"/>
  <c r="F17" i="14"/>
  <c r="F18" i="14"/>
  <c r="F19" i="14"/>
  <c r="F20" i="14"/>
  <c r="F21" i="14"/>
  <c r="F22" i="14"/>
  <c r="F23" i="14"/>
  <c r="F24" i="14"/>
  <c r="F25" i="14"/>
  <c r="F26" i="14"/>
  <c r="C27" i="14"/>
  <c r="D27" i="14"/>
  <c r="E27" i="14"/>
  <c r="F29" i="14"/>
  <c r="F30" i="14"/>
  <c r="F31" i="14"/>
  <c r="F32" i="14"/>
  <c r="F33" i="14"/>
  <c r="F34" i="14"/>
  <c r="F35" i="14"/>
  <c r="F36" i="14"/>
  <c r="F37" i="14"/>
  <c r="F38" i="14"/>
  <c r="C39" i="14"/>
  <c r="D39" i="14"/>
  <c r="E39" i="14"/>
  <c r="F41" i="14"/>
  <c r="F42" i="14"/>
  <c r="F43" i="14"/>
  <c r="F44" i="14"/>
  <c r="F45" i="14"/>
  <c r="F46" i="14"/>
  <c r="F47" i="14"/>
  <c r="F48" i="14"/>
  <c r="F49" i="14"/>
  <c r="F50" i="14"/>
  <c r="C51" i="14"/>
  <c r="D51" i="14"/>
  <c r="E51" i="14"/>
  <c r="C7" i="12"/>
  <c r="C11" i="12" s="1"/>
  <c r="D7" i="12"/>
  <c r="D11" i="12" s="1"/>
  <c r="D18" i="12" s="1"/>
  <c r="C17" i="12"/>
  <c r="D17" i="12"/>
  <c r="C22" i="12"/>
  <c r="D22" i="12"/>
  <c r="D29" i="12" s="1"/>
  <c r="C28" i="12"/>
  <c r="C29" i="12" s="1"/>
  <c r="D28" i="12"/>
  <c r="B6" i="3"/>
  <c r="C6" i="3"/>
  <c r="D6" i="3"/>
  <c r="E6" i="3"/>
  <c r="F6" i="3"/>
  <c r="B10" i="3"/>
  <c r="C10" i="3"/>
  <c r="D10" i="3"/>
  <c r="E10" i="3"/>
  <c r="F10" i="3"/>
  <c r="B14" i="3"/>
  <c r="C14" i="3"/>
  <c r="D14" i="3"/>
  <c r="E14" i="3"/>
  <c r="F14" i="3"/>
  <c r="E17" i="19" l="1"/>
  <c r="G26" i="16"/>
  <c r="C27" i="15"/>
  <c r="C29" i="15" s="1"/>
  <c r="F51" i="14"/>
  <c r="F15" i="14"/>
  <c r="F27" i="14"/>
  <c r="F39" i="14"/>
  <c r="C18" i="12"/>
  <c r="C18" i="16"/>
  <c r="C27" i="16" l="1"/>
  <c r="G18" i="16"/>
  <c r="G27" i="1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6" authorId="0" shapeId="0" xr:uid="{C8A6B59D-BF5D-45BF-BD9C-B7BD4D8E03FA}">
      <text>
        <r>
          <rPr>
            <i/>
            <sz val="8"/>
            <color indexed="81"/>
            <rFont val="Tahoma"/>
            <family val="2"/>
            <charset val="238"/>
          </rPr>
          <t>At the official exchange rate of the National Bank of Hungary.</t>
        </r>
      </text>
    </comment>
    <comment ref="A7" authorId="0" shapeId="0" xr:uid="{19ED99BB-7646-4033-B95A-B5440BE9C4A6}">
      <text>
        <r>
          <rPr>
            <i/>
            <sz val="8"/>
            <color indexed="81"/>
            <rFont val="Arial"/>
            <family val="2"/>
            <charset val="238"/>
          </rPr>
          <t xml:space="preserve">Value expressed in purchasing power standard, which stands for the value calculated in euro on the basis of purchasing power parity. </t>
        </r>
      </text>
    </comment>
    <comment ref="F7" authorId="0" shapeId="0" xr:uid="{E9B47DA9-CAF6-4631-A9AA-B3804420B7A3}">
      <text>
        <r>
          <rPr>
            <sz val="8"/>
            <color indexed="81"/>
            <rFont val="Arial"/>
            <family val="2"/>
            <charset val="238"/>
          </rPr>
          <t>Estimated data.</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C2" authorId="0" shapeId="0" xr:uid="{398C670F-873A-4DEF-A539-EFFCBF64C2C8}">
      <text>
        <r>
          <rPr>
            <sz val="8"/>
            <color indexed="81"/>
            <rFont val="Arial"/>
            <family val="2"/>
            <charset val="238"/>
          </rPr>
          <t>Data on nutrient consumption have been based on the nutrient table of the National Institute of Food Hygiene and Nutrition since 2004.</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3" authorId="0" shapeId="0" xr:uid="{2996F97B-1543-43BC-9A36-A85C101E68D5}">
      <text>
        <r>
          <rPr>
            <i/>
            <sz val="8"/>
            <color indexed="81"/>
            <rFont val="Arial"/>
            <family val="2"/>
            <charset val="238"/>
          </rPr>
          <t>Products are converted into basic material weight.</t>
        </r>
        <r>
          <rPr>
            <sz val="8"/>
            <color indexed="81"/>
            <rFont val="Tahoma"/>
            <family val="2"/>
            <charset val="238"/>
          </rPr>
          <t xml:space="preserve">
</t>
        </r>
      </text>
    </comment>
    <comment ref="A4" authorId="0" shapeId="0" xr:uid="{06D6F3A3-E6BF-41C6-81C5-6E9252EBE262}">
      <text>
        <r>
          <rPr>
            <sz val="8"/>
            <color indexed="81"/>
            <rFont val="Tahoma"/>
            <family val="2"/>
            <charset val="238"/>
          </rPr>
          <t>Methodological change have been made in 2005. For the sake of comparability data of the year 2004 has been revised. See Methodological notes.</t>
        </r>
      </text>
    </comment>
    <comment ref="A12" authorId="0" shapeId="0" xr:uid="{F7B97128-213F-4C7B-BC49-F77959773815}">
      <text>
        <r>
          <rPr>
            <i/>
            <sz val="8"/>
            <color indexed="81"/>
            <rFont val="Arial"/>
            <family val="2"/>
            <charset val="238"/>
          </rPr>
          <t>Methodological change have been made in 2005. For the sake of comparability data of the year 2004 has been revised. See Methodological notes.</t>
        </r>
      </text>
    </comment>
    <comment ref="A38" authorId="0" shapeId="0" xr:uid="{C6D06F91-C11A-4FD6-9CB5-CAB871971FB8}">
      <text>
        <r>
          <rPr>
            <sz val="8"/>
            <color indexed="81"/>
            <rFont val="Tahoma"/>
            <family val="2"/>
            <charset val="238"/>
          </rPr>
          <t xml:space="preserve">Converted into 50 per cent spirits.
</t>
        </r>
      </text>
    </comment>
    <comment ref="A39" authorId="0" shapeId="0" xr:uid="{F8E9080F-6797-4F45-8EBE-2A9F5D4AE6BA}">
      <text>
        <r>
          <rPr>
            <sz val="8"/>
            <color indexed="81"/>
            <rFont val="Tahoma"/>
            <family val="2"/>
            <charset val="238"/>
          </rPr>
          <t xml:space="preserve">Abs. litre. Converting  into abs. litre, wine was calculated having an average spirit content of 11,5 per cent, while beer  3,5–4,6 per cent. In the case of spirits the conversion was based on the quantity of 50° distilled spirits published in the table above.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E3" authorId="0" shapeId="0" xr:uid="{A2E21FBD-5A07-4372-82FC-6D1FC3913521}">
      <text>
        <r>
          <rPr>
            <sz val="9"/>
            <color indexed="81"/>
            <rFont val="Arial"/>
            <family val="2"/>
            <charset val="238"/>
          </rPr>
          <t>Together with private pension funds.</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E3" authorId="0" shapeId="0" xr:uid="{B039792D-DF30-4254-9AE3-E74CFD38FAFA}">
      <text>
        <r>
          <rPr>
            <sz val="9"/>
            <color indexed="81"/>
            <rFont val="Arial"/>
            <family val="2"/>
            <charset val="238"/>
          </rPr>
          <t>Together with private pension funds.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8" authorId="0" shapeId="0" xr:uid="{F49D1835-D557-4A84-AFE6-344D4116EFC8}">
      <text>
        <r>
          <rPr>
            <sz val="8"/>
            <color indexed="81"/>
            <rFont val="Arial"/>
            <family val="2"/>
            <charset val="238"/>
          </rPr>
          <t>According to the Hungarian Standard Industrial Classification of All Economic Activities '03 (TEAOR '03).</t>
        </r>
      </text>
    </comment>
    <comment ref="A9" authorId="0" shapeId="0" xr:uid="{35B6C38B-E998-4948-AD3D-90E853DE945D}">
      <text>
        <r>
          <rPr>
            <sz val="8"/>
            <color indexed="81"/>
            <rFont val="Arial"/>
            <family val="2"/>
            <charset val="238"/>
          </rPr>
          <t>According to the Hungarian Standard Industrial Classification of All Economic Activities '03 (TEAOR '03).</t>
        </r>
      </text>
    </comment>
    <comment ref="A10" authorId="0" shapeId="0" xr:uid="{84D5FBBF-0F08-4685-83E6-F07B23705F94}">
      <text>
        <r>
          <rPr>
            <sz val="8"/>
            <color indexed="81"/>
            <rFont val="Arial"/>
            <family val="2"/>
            <charset val="238"/>
          </rPr>
          <t>According to the Hungarian Standard Industrial Classification of All Economic Activities '03 (TEAOR '03).</t>
        </r>
      </text>
    </comment>
    <comment ref="A11" authorId="0" shapeId="0" xr:uid="{939068BF-E5B5-41D3-93B1-EC1969CC55F0}">
      <text>
        <r>
          <rPr>
            <sz val="8"/>
            <color indexed="81"/>
            <rFont val="Arial"/>
            <family val="2"/>
            <charset val="238"/>
          </rPr>
          <t>According to the Hungarian Standard Industrial Classification of All Economic Activities '03 (TEAOR '03).</t>
        </r>
      </text>
    </comment>
    <comment ref="A16" authorId="0" shapeId="0" xr:uid="{42066A18-3510-4977-BBFB-C46F84462B28}">
      <text>
        <r>
          <rPr>
            <sz val="8"/>
            <color indexed="81"/>
            <rFont val="Arial"/>
            <family val="2"/>
            <charset val="238"/>
          </rPr>
          <t>According to the Hungarian Standard Industrial Classification of All Economic Activities '03 (TEAOR '03).</t>
        </r>
      </text>
    </comment>
    <comment ref="A17" authorId="0" shapeId="0" xr:uid="{C42A7A34-30EF-4262-A767-E9482FAFBEB3}">
      <text>
        <r>
          <rPr>
            <sz val="8"/>
            <color indexed="81"/>
            <rFont val="Arial"/>
            <family val="2"/>
            <charset val="238"/>
          </rPr>
          <t>According to the Hungarian Standard Industrial Classification of All Economic Activities '03 (TEAOR '03).</t>
        </r>
      </text>
    </comment>
    <comment ref="A18" authorId="0" shapeId="0" xr:uid="{41E89141-927D-45E7-8AAB-69DA08BC16ED}">
      <text>
        <r>
          <rPr>
            <sz val="8"/>
            <color indexed="81"/>
            <rFont val="Arial"/>
            <family val="2"/>
            <charset val="238"/>
          </rPr>
          <t>According to the Hungarian Standard Industrial Classification of All Economic Activities '03 (TEAOR '03).</t>
        </r>
      </text>
    </comment>
    <comment ref="A19" authorId="0" shapeId="0" xr:uid="{5624D250-59F7-4FFD-A8B3-02D9D2DD56AF}">
      <text>
        <r>
          <rPr>
            <sz val="8"/>
            <color indexed="81"/>
            <rFont val="Arial"/>
            <family val="2"/>
            <charset val="238"/>
          </rPr>
          <t>According to the Hungarian Standard Industrial Classification of All Economic Activities '03 (TEAOR '03).</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2" authorId="0" shapeId="0" xr:uid="{E7EF2F96-C982-4FB2-92DA-8D55C8590020}">
      <text>
        <r>
          <rPr>
            <sz val="8"/>
            <color indexed="81"/>
            <rFont val="Arial"/>
            <family val="2"/>
            <charset val="238"/>
          </rPr>
          <t>According to the Hungarian Standard Industrial Classification of All Economic Activities '03 (TEAOR '03).</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2" authorId="0" shapeId="0" xr:uid="{9AD59E6E-A727-4E35-87A4-A83CDBD32715}">
      <text>
        <r>
          <rPr>
            <sz val="8"/>
            <color indexed="81"/>
            <rFont val="Arial"/>
            <family val="2"/>
            <charset val="238"/>
          </rPr>
          <t>According to the Hungarian Standard Industrial Classification of All Economic Activities '03 (TEAOR '03).</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E554A1BD-290E-4885-917E-B55DD78CB2D4}">
      <text>
        <r>
          <rPr>
            <i/>
            <sz val="8"/>
            <color indexed="81"/>
            <rFont val="Arial"/>
            <family val="2"/>
            <charset val="238"/>
          </rPr>
          <t>According to the Hungarian Standard Industrial Classification of All Economic Activities '03 (TEAOR '03).</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6B310931-EF39-43CE-AEFF-453238FB0988}">
      <text>
        <r>
          <rPr>
            <i/>
            <sz val="8"/>
            <color indexed="81"/>
            <rFont val="Arial"/>
            <family val="2"/>
            <charset val="238"/>
          </rPr>
          <t>According to the Hungarian Standard Industrial Classification of All Economic Activities '03 (TEAOR '03).</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75C564F8-C35D-48BB-8713-C66B3A89FC3F}">
      <text>
        <r>
          <rPr>
            <i/>
            <sz val="8"/>
            <color indexed="81"/>
            <rFont val="Arial"/>
            <family val="2"/>
            <charset val="238"/>
          </rPr>
          <t>Data of  corporations with double entry book-keeping excluding offshore companies, and companies with differing financial years, ending accounting year within the reference year. Calculated by FISIM with two reference rates.</t>
        </r>
      </text>
    </comment>
    <comment ref="A2" authorId="0" shapeId="0" xr:uid="{CAD91807-7F3E-4015-AC7E-135F216A9D9E}">
      <text>
        <r>
          <rPr>
            <sz val="8"/>
            <color indexed="81"/>
            <rFont val="Arial"/>
            <family val="2"/>
            <charset val="238"/>
          </rPr>
          <t>According to the Hungarian Standard Industrial Classification of All Economic Activities '03 (TEAOR '03).</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B300AEF0-E80B-425F-BCFC-E76086258BE2}">
      <text>
        <r>
          <rPr>
            <i/>
            <sz val="8"/>
            <color indexed="81"/>
            <rFont val="Arial"/>
            <family val="2"/>
            <charset val="238"/>
          </rPr>
          <t>COICOP: Classification of the individual consumption by purpose.</t>
        </r>
        <r>
          <rPr>
            <sz val="7"/>
            <color indexed="81"/>
            <rFont val="Tahoma"/>
            <family val="2"/>
            <charset val="238"/>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C2" authorId="0" shapeId="0" xr:uid="{C2A67EDD-AE41-438F-A6D6-75BF82E481B0}">
      <text>
        <r>
          <rPr>
            <sz val="8"/>
            <color indexed="81"/>
            <rFont val="Tahoma"/>
            <family val="2"/>
            <charset val="238"/>
          </rPr>
          <t>FISIM is calculated according to the previous methodology up to 2000 and according to the new methodology from 2001.</t>
        </r>
      </text>
    </comment>
  </commentList>
</comments>
</file>

<file path=xl/sharedStrings.xml><?xml version="1.0" encoding="utf-8"?>
<sst xmlns="http://schemas.openxmlformats.org/spreadsheetml/2006/main" count="1098" uniqueCount="439">
  <si>
    <t>Total</t>
  </si>
  <si>
    <t>Exports</t>
  </si>
  <si>
    <t>Gross capital formation, total</t>
  </si>
  <si>
    <t>Actual final consumption, total</t>
  </si>
  <si>
    <t>Intermediate consumption</t>
  </si>
  <si>
    <t>Use</t>
  </si>
  <si>
    <t>Imports</t>
  </si>
  <si>
    <t>Net taxes on products</t>
  </si>
  <si>
    <t>Gross output at basic price</t>
  </si>
  <si>
    <t>Supply</t>
  </si>
  <si>
    <t>Volume indices, previous year = 100.0</t>
  </si>
  <si>
    <t>At current prices, billion HUF</t>
  </si>
  <si>
    <t>Denomination</t>
  </si>
  <si>
    <t>4.1.1. Sources and use of the national economy</t>
  </si>
  <si>
    <t>Services</t>
  </si>
  <si>
    <t>Goods</t>
  </si>
  <si>
    <t>Export (+), import (–) surplus</t>
  </si>
  <si>
    <t>4.1.2. Exports and imports of goods and services [at current prices, billion HUF]</t>
  </si>
  <si>
    <r>
      <t>Value, PPS</t>
    </r>
    <r>
      <rPr>
        <vertAlign val="superscript"/>
        <sz val="8"/>
        <rFont val="Arial"/>
        <family val="2"/>
        <charset val="238"/>
      </rPr>
      <t xml:space="preserve"> </t>
    </r>
  </si>
  <si>
    <r>
      <t>Value, EUR</t>
    </r>
    <r>
      <rPr>
        <vertAlign val="superscript"/>
        <sz val="8"/>
        <rFont val="Arial"/>
        <family val="2"/>
        <charset val="238"/>
      </rPr>
      <t xml:space="preserve"> </t>
    </r>
  </si>
  <si>
    <t xml:space="preserve"> Previous year = 100.0</t>
  </si>
  <si>
    <t>1990 =100.0</t>
  </si>
  <si>
    <t>Value, HUF</t>
  </si>
  <si>
    <t>4.1.3. Per capita gross domestic product (GDP)</t>
  </si>
  <si>
    <t>Previous year = 100.0</t>
  </si>
  <si>
    <t>1990 = 100,0</t>
  </si>
  <si>
    <t>other services</t>
  </si>
  <si>
    <t>transport, storage and communication</t>
  </si>
  <si>
    <t>trade, repair, hotels and restaurants</t>
  </si>
  <si>
    <t>construction</t>
  </si>
  <si>
    <t>mining, manufacturing, electricity</t>
  </si>
  <si>
    <t>agriculture, hunting and forestry, fishing</t>
  </si>
  <si>
    <t>Of which</t>
  </si>
  <si>
    <t>Gross domestic product (GDP)</t>
  </si>
  <si>
    <t>Year</t>
  </si>
  <si>
    <t>4.1.4. Volume indices of gross domestic product (GDP)</t>
  </si>
  <si>
    <t>Gross output, at purchasers' prices</t>
  </si>
  <si>
    <t>Industries, total, at basic prices</t>
  </si>
  <si>
    <t>A–O</t>
  </si>
  <si>
    <t>Other community, social and personal service activities</t>
  </si>
  <si>
    <t>O</t>
  </si>
  <si>
    <t>Health and social work</t>
  </si>
  <si>
    <t xml:space="preserve">N </t>
  </si>
  <si>
    <t>Education</t>
  </si>
  <si>
    <t>M</t>
  </si>
  <si>
    <t>Public administration and defence; compulsory social security</t>
  </si>
  <si>
    <t>L</t>
  </si>
  <si>
    <t>Real estate, renting and business activities</t>
  </si>
  <si>
    <t>K</t>
  </si>
  <si>
    <t>Financial intermediation</t>
  </si>
  <si>
    <t xml:space="preserve">J </t>
  </si>
  <si>
    <t>Transport, storage and communication</t>
  </si>
  <si>
    <t>I</t>
  </si>
  <si>
    <t>Hotels and restaurants</t>
  </si>
  <si>
    <t>H</t>
  </si>
  <si>
    <t>Wholesale and retail trade, repair of motor vehicles and household goods</t>
  </si>
  <si>
    <t xml:space="preserve">G </t>
  </si>
  <si>
    <t>Construction</t>
  </si>
  <si>
    <t>F</t>
  </si>
  <si>
    <t>Electricity, gas and water supply</t>
  </si>
  <si>
    <t>E</t>
  </si>
  <si>
    <t>Manufacturing</t>
  </si>
  <si>
    <t>D</t>
  </si>
  <si>
    <t>Mining and quarrying</t>
  </si>
  <si>
    <t>C</t>
  </si>
  <si>
    <t>Agriculture, hunting and forestry, fishing</t>
  </si>
  <si>
    <t>A + B</t>
  </si>
  <si>
    <t>denomination</t>
  </si>
  <si>
    <t>code</t>
  </si>
  <si>
    <t>Industry</t>
  </si>
  <si>
    <t>4.1.5. Gross output  by industries</t>
  </si>
  <si>
    <t>Gross domestic product, at purchasers' prices</t>
  </si>
  <si>
    <t>4.1.6. Gross value added by industries</t>
  </si>
  <si>
    <t>Industries, total</t>
  </si>
  <si>
    <t>-</t>
  </si>
  <si>
    <t>N</t>
  </si>
  <si>
    <t>J</t>
  </si>
  <si>
    <t>G</t>
  </si>
  <si>
    <t xml:space="preserve">E </t>
  </si>
  <si>
    <t>Non-profit institutions serving households</t>
  </si>
  <si>
    <t>Households</t>
  </si>
  <si>
    <t>General government</t>
  </si>
  <si>
    <t>Financial corporations</t>
  </si>
  <si>
    <t>Non-financial corporations</t>
  </si>
  <si>
    <t>Code</t>
  </si>
  <si>
    <t>4.1.7. Gross output by sectors and by industries, 2006 [at current basic prices, million HUF]</t>
  </si>
  <si>
    <t>4.1.8. Gross value added by sectors and by industries, 2006 [at current basic prices, million HUF]</t>
  </si>
  <si>
    <t>Gross domestic product, total (14=12+13)</t>
  </si>
  <si>
    <t>x</t>
  </si>
  <si>
    <t>External balance of goods and services (13)</t>
  </si>
  <si>
    <t>Domestic use, total (12=4+11)</t>
  </si>
  <si>
    <t>Gross capital formation, total (11=9+10)</t>
  </si>
  <si>
    <t>Changes in inventories (10)</t>
  </si>
  <si>
    <t>Gross fixed capital formation (9)</t>
  </si>
  <si>
    <t>Actual final consumption of government (8=2–5)</t>
  </si>
  <si>
    <t>Actual final consumption of households (7=1+6)</t>
  </si>
  <si>
    <t>Of which: from government (5)</t>
  </si>
  <si>
    <t>Social transfers in kind (6=5+3)</t>
  </si>
  <si>
    <t>Final consumption expenditure, total (4=1+2+3)</t>
  </si>
  <si>
    <t>NPI's final consumption expenditure (3)</t>
  </si>
  <si>
    <t>Government final consumption expenditure (2)</t>
  </si>
  <si>
    <t>Household final consumption expenditure (1)</t>
  </si>
  <si>
    <t>4.1.9. Use of gross domestic product (GDP)</t>
  </si>
  <si>
    <t>gross capital formation, total</t>
  </si>
  <si>
    <t>gross fixed capital formation</t>
  </si>
  <si>
    <t>actual final consumption, total</t>
  </si>
  <si>
    <t>actual final consumption of government</t>
  </si>
  <si>
    <t>actual final consumption of households</t>
  </si>
  <si>
    <t>Domestic use, total</t>
  </si>
  <si>
    <t>4.1.10. Volume indices of gross domestic product (GDP) by categories of domestic use</t>
  </si>
  <si>
    <t>Subsidies on production, total</t>
  </si>
  <si>
    <t>Other subsidies on production, total</t>
  </si>
  <si>
    <t>from extrabudgetary funds</t>
  </si>
  <si>
    <t>from central government</t>
  </si>
  <si>
    <t>Of which:</t>
  </si>
  <si>
    <t>Other subsidies, total</t>
  </si>
  <si>
    <t>Subsidies to intermediate consumption</t>
  </si>
  <si>
    <t>Subsidies on products, total</t>
  </si>
  <si>
    <t>Other subsidies on domestic products</t>
  </si>
  <si>
    <t>Of which: direct subsidies</t>
  </si>
  <si>
    <t>Export subsidies</t>
  </si>
  <si>
    <t>Taxes on production and imports</t>
  </si>
  <si>
    <t>Other taxes on production</t>
  </si>
  <si>
    <t>to local government</t>
  </si>
  <si>
    <t>to central government</t>
  </si>
  <si>
    <t>Other taxes, total</t>
  </si>
  <si>
    <t>Payroll tax</t>
  </si>
  <si>
    <t>Taxes on products, total</t>
  </si>
  <si>
    <t>other domestic taxes</t>
  </si>
  <si>
    <t>excise duties</t>
  </si>
  <si>
    <t>Taxes on domestic production</t>
  </si>
  <si>
    <t>import duties</t>
  </si>
  <si>
    <t>Taxes and duties on imports</t>
  </si>
  <si>
    <t>Value added type taxes (VAT)</t>
  </si>
  <si>
    <t>4.1.11. Summary figures of taxes and subsidies on production [million HUF]</t>
  </si>
  <si>
    <t>Gross national income</t>
  </si>
  <si>
    <t>Gross domestic product</t>
  </si>
  <si>
    <t>Subsidies from the EU</t>
  </si>
  <si>
    <t>Taxes to the EU</t>
  </si>
  <si>
    <t>net</t>
  </si>
  <si>
    <t>payable to the rest of the world</t>
  </si>
  <si>
    <t>receivable from the rest of the world</t>
  </si>
  <si>
    <t>Reinvested earnings from the property income</t>
  </si>
  <si>
    <t>paid to the rest of the world</t>
  </si>
  <si>
    <t>received from the rest of the world</t>
  </si>
  <si>
    <t>Property income</t>
  </si>
  <si>
    <t>Compensation of employees</t>
  </si>
  <si>
    <t>At current prices, million HUF</t>
  </si>
  <si>
    <t>Megnevezés</t>
  </si>
  <si>
    <t>4.1.12. Gross domestic product (GDP) and gross national income (GNI)</t>
  </si>
  <si>
    <t>Other activities</t>
  </si>
  <si>
    <t>K–O</t>
  </si>
  <si>
    <t>Wholesale and retail trade; repair of motor vehicles and household goods</t>
  </si>
  <si>
    <t>A+B</t>
  </si>
  <si>
    <t>Gross value added, million HUF</t>
  </si>
  <si>
    <t>Subscribed capital, million HUF</t>
  </si>
  <si>
    <t>Number of employees, persons</t>
  </si>
  <si>
    <t>Number of units</t>
  </si>
  <si>
    <t>national private</t>
  </si>
  <si>
    <t>foreign controlled</t>
  </si>
  <si>
    <t>public</t>
  </si>
  <si>
    <t>Sub-sectors of ownership</t>
  </si>
  <si>
    <t>4.1.13. Structure of corporations by sub-sectors of ownership, 2006</t>
  </si>
  <si>
    <t>Adjusted disposable income</t>
  </si>
  <si>
    <t>Social transfers in kind</t>
  </si>
  <si>
    <t>Disposable income</t>
  </si>
  <si>
    <t>Other current transfers, paid</t>
  </si>
  <si>
    <t>Employees' voluntary social contribution</t>
  </si>
  <si>
    <t>Employees' compulsory social contribution</t>
  </si>
  <si>
    <t>Employers and other social contributions</t>
  </si>
  <si>
    <t>Current taxes on income, wealth etc.</t>
  </si>
  <si>
    <t>Other current taxes</t>
  </si>
  <si>
    <t>Taxes on income</t>
  </si>
  <si>
    <t>Other current transfers, received</t>
  </si>
  <si>
    <t>Social benefits other than social transfers in kind, total</t>
  </si>
  <si>
    <t>Social assistance benefits</t>
  </si>
  <si>
    <t>Unfunded social insurance benefits</t>
  </si>
  <si>
    <t>Private funded social benefits</t>
  </si>
  <si>
    <t>Social security benefits in cash</t>
  </si>
  <si>
    <t>Balance of primary income</t>
  </si>
  <si>
    <t>Dividend</t>
  </si>
  <si>
    <t>Interest</t>
  </si>
  <si>
    <t>Mixed income</t>
  </si>
  <si>
    <t>Operating surplus</t>
  </si>
  <si>
    <t>Employers’ social contributions</t>
  </si>
  <si>
    <t>Wages and salaries, total</t>
  </si>
  <si>
    <t>Volume index, previous year = 100.0</t>
  </si>
  <si>
    <t>4.1.14. Household income</t>
  </si>
  <si>
    <t>Social benefits, total</t>
  </si>
  <si>
    <t>–</t>
  </si>
  <si>
    <t>Other benefits in kind</t>
  </si>
  <si>
    <t>Depreciation of fixed capital of state owned dwellings</t>
  </si>
  <si>
    <t>Subsidy on public transport</t>
  </si>
  <si>
    <t>Social welfare benefits</t>
  </si>
  <si>
    <t>Cultural, sport, recreational benefits</t>
  </si>
  <si>
    <t>Health care</t>
  </si>
  <si>
    <t>Subsidy on interest of housing investment</t>
  </si>
  <si>
    <t>Scholarship and other grants</t>
  </si>
  <si>
    <t>Regular and non-regular social assistance benefits</t>
  </si>
  <si>
    <t>Unemployment benefit</t>
  </si>
  <si>
    <t>Family allowance, pregnancy allowance, maternity grant</t>
  </si>
  <si>
    <t>Child care fee</t>
  </si>
  <si>
    <t>Child care allowance</t>
  </si>
  <si>
    <t>Pregnancy-confinement benefit</t>
  </si>
  <si>
    <t>Other benefits related to sickness</t>
  </si>
  <si>
    <t>Sick-pay</t>
  </si>
  <si>
    <t>Early retirement pension</t>
  </si>
  <si>
    <t>Other benefits related to pension</t>
  </si>
  <si>
    <t>Pension, total</t>
  </si>
  <si>
    <t>benefits</t>
  </si>
  <si>
    <t>Employers</t>
  </si>
  <si>
    <t>Extra budgetary funds</t>
  </si>
  <si>
    <t>Budget</t>
  </si>
  <si>
    <t>Social security funds</t>
  </si>
  <si>
    <t>4.1.15. Social benefits, 2006 [at current prices, million HUF]</t>
  </si>
  <si>
    <t>..</t>
  </si>
  <si>
    <t>Real income, per capita</t>
  </si>
  <si>
    <t>Real wages and salaries, per earner</t>
  </si>
  <si>
    <t>Consumer price index</t>
  </si>
  <si>
    <t>Average net nominal wages and salaries, per earner</t>
  </si>
  <si>
    <t>4.1.16. Index of real wages and salaries and real income</t>
  </si>
  <si>
    <t>Actual final consumption of households</t>
  </si>
  <si>
    <t>Individual consumption expenditure of general government</t>
  </si>
  <si>
    <t>Individual consumption expenditure of NPISH-s</t>
  </si>
  <si>
    <t>Household consumption expenditure, national concept</t>
  </si>
  <si>
    <t>Balance of tourism</t>
  </si>
  <si>
    <t>Household consumption expenditure, domestic concept</t>
  </si>
  <si>
    <t>Miscellaneous goods and services</t>
  </si>
  <si>
    <t xml:space="preserve">Hotels and restaurants </t>
  </si>
  <si>
    <t>Recreation and culture</t>
  </si>
  <si>
    <t>Communications</t>
  </si>
  <si>
    <t>Transport</t>
  </si>
  <si>
    <t>Health</t>
  </si>
  <si>
    <t>Furnishings, households equipment and routine maintenance of the house</t>
  </si>
  <si>
    <t>Housing, water, electricity, gas and other fuels</t>
  </si>
  <si>
    <t>Clothing and footwear</t>
  </si>
  <si>
    <t>Alcoholic beverages, tobacco, narcotics</t>
  </si>
  <si>
    <t>Food and non-alcoholic beverages</t>
  </si>
  <si>
    <t>4.1.17. Household consumption by purpose (COICOP)</t>
  </si>
  <si>
    <t>Goods total</t>
  </si>
  <si>
    <t>Non-durable goods</t>
  </si>
  <si>
    <t>Semidurable goods</t>
  </si>
  <si>
    <t>Durable goods</t>
  </si>
  <si>
    <t>Index of per capita consumption, at constant prices, previous year = 100.0</t>
  </si>
  <si>
    <t>Index of per capita consumption, at current prices</t>
  </si>
  <si>
    <t>Consumption expenditure, at current prices, million HUF</t>
  </si>
  <si>
    <t>4.1.18. Household consumption expenditure by durability of goods</t>
  </si>
  <si>
    <t>Carbohydrate, gramme</t>
  </si>
  <si>
    <t>Fat, gramme</t>
  </si>
  <si>
    <t>animal proteins, gramme</t>
  </si>
  <si>
    <t>Proteins, gramme</t>
  </si>
  <si>
    <t>Kilojoule (kJ)</t>
  </si>
  <si>
    <t>4.1.19. Nutrient consumption [daily average quantity per capita]</t>
  </si>
  <si>
    <t>Tobacco</t>
  </si>
  <si>
    <t>Alcoholic beveragestotal, abs. litre</t>
  </si>
  <si>
    <t>Spirits, litre</t>
  </si>
  <si>
    <t>Beer, litre</t>
  </si>
  <si>
    <t>Wine, litre</t>
  </si>
  <si>
    <t>Tea, dkg</t>
  </si>
  <si>
    <t>Coffee</t>
  </si>
  <si>
    <t>Beverages and tobacco</t>
  </si>
  <si>
    <t>citrus</t>
  </si>
  <si>
    <t>domestic</t>
  </si>
  <si>
    <t>Fruit</t>
  </si>
  <si>
    <t>Vegetables</t>
  </si>
  <si>
    <t>Cocoa powder, dkg</t>
  </si>
  <si>
    <t>Sugar</t>
  </si>
  <si>
    <t>Potatoes</t>
  </si>
  <si>
    <t>Rice</t>
  </si>
  <si>
    <t>Flour</t>
  </si>
  <si>
    <t>Cereals</t>
  </si>
  <si>
    <t>Margarine</t>
  </si>
  <si>
    <t>Edible oil</t>
  </si>
  <si>
    <t>Poultry fat</t>
  </si>
  <si>
    <t>Lard</t>
  </si>
  <si>
    <t>Butter</t>
  </si>
  <si>
    <t>Fats and oils</t>
  </si>
  <si>
    <t>Eggs</t>
  </si>
  <si>
    <t>Milk and dairy products</t>
  </si>
  <si>
    <t>Fish</t>
  </si>
  <si>
    <t xml:space="preserve">    Meat and meat products, total</t>
  </si>
  <si>
    <t>Game, goat, rabbit</t>
  </si>
  <si>
    <t>Poultry</t>
  </si>
  <si>
    <t>Edible offals</t>
  </si>
  <si>
    <t>Meat with bones, total</t>
  </si>
  <si>
    <t>Horse-meat and mutton</t>
  </si>
  <si>
    <t>Beef and veal</t>
  </si>
  <si>
    <t>Pork</t>
  </si>
  <si>
    <t>Meat, meat products, fish</t>
  </si>
  <si>
    <t>Food</t>
  </si>
  <si>
    <t>Food, beverages and tobacco</t>
  </si>
  <si>
    <t>4.1.20. Consumption of food, beverages and tobacco [annual average quantity, per capita, kg]</t>
  </si>
  <si>
    <t>Adjusted disposable income (B.6n–D.63)</t>
  </si>
  <si>
    <t>B.7n</t>
  </si>
  <si>
    <t>Transfers of individual non-market goods and services</t>
  </si>
  <si>
    <t>D.632</t>
  </si>
  <si>
    <t xml:space="preserve">Social assistance benefits in kind </t>
  </si>
  <si>
    <t>D.6313</t>
  </si>
  <si>
    <t>Other social security benefits in kind</t>
  </si>
  <si>
    <t>D.6312</t>
  </si>
  <si>
    <t>Social benefit in kind</t>
  </si>
  <si>
    <t>D.631</t>
  </si>
  <si>
    <t>Social transfer in kind</t>
  </si>
  <si>
    <t>D.63</t>
  </si>
  <si>
    <t>Redistribution of income in kind</t>
  </si>
  <si>
    <t>Disposable income (B.5n+D.5+D.61–D.62+D.7)</t>
  </si>
  <si>
    <t>B.6n</t>
  </si>
  <si>
    <t xml:space="preserve"> Other current transfer (paid)</t>
  </si>
  <si>
    <t xml:space="preserve"> Other current transfer (received)</t>
  </si>
  <si>
    <t>Balance of other current transfer</t>
  </si>
  <si>
    <t xml:space="preserve">D.7 </t>
  </si>
  <si>
    <t>Social assistance benefits in cash</t>
  </si>
  <si>
    <t>D.624</t>
  </si>
  <si>
    <t>Unfunded employee social benefits</t>
  </si>
  <si>
    <t>D.623</t>
  </si>
  <si>
    <t>D.621</t>
  </si>
  <si>
    <t>Social benefits, other than social transfer in kind</t>
  </si>
  <si>
    <t>D.62</t>
  </si>
  <si>
    <t>Imputed social contributions</t>
  </si>
  <si>
    <t>D.612</t>
  </si>
  <si>
    <t>Social contributions self- and non-employed persons</t>
  </si>
  <si>
    <t>D.6113</t>
  </si>
  <si>
    <t>Employees'  actual social contributions</t>
  </si>
  <si>
    <t>D.6112</t>
  </si>
  <si>
    <t>Employers'  actual social contributions</t>
  </si>
  <si>
    <t>D.6111</t>
  </si>
  <si>
    <t>Actual social contributions</t>
  </si>
  <si>
    <t>D.611</t>
  </si>
  <si>
    <t>Social contributions (received)</t>
  </si>
  <si>
    <t>D.61</t>
  </si>
  <si>
    <t>D.59</t>
  </si>
  <si>
    <t xml:space="preserve">Current taxes on income </t>
  </si>
  <si>
    <t>D.51</t>
  </si>
  <si>
    <t>Current taxes on income and wealth</t>
  </si>
  <si>
    <t>D.5</t>
  </si>
  <si>
    <t xml:space="preserve">Secondary distribution of income </t>
  </si>
  <si>
    <t>Balance of primary income (B.2n+D.2–D.3+D.4)</t>
  </si>
  <si>
    <t>B.5n</t>
  </si>
  <si>
    <t>Rents</t>
  </si>
  <si>
    <t>D.45</t>
  </si>
  <si>
    <t>Dividends from coprorations</t>
  </si>
  <si>
    <t>D.421</t>
  </si>
  <si>
    <t>Interest, paid</t>
  </si>
  <si>
    <t>Interest, revenue</t>
  </si>
  <si>
    <t>D.41</t>
  </si>
  <si>
    <t>Balance of property income</t>
  </si>
  <si>
    <t>D.4</t>
  </si>
  <si>
    <t xml:space="preserve">Other subsidies on production </t>
  </si>
  <si>
    <t>D.39</t>
  </si>
  <si>
    <t>Subsidies on product</t>
  </si>
  <si>
    <t>D.31</t>
  </si>
  <si>
    <t>Subsidies</t>
  </si>
  <si>
    <t>D.3</t>
  </si>
  <si>
    <t>D.29</t>
  </si>
  <si>
    <t>Taxes on product</t>
  </si>
  <si>
    <t>D.21</t>
  </si>
  <si>
    <t>Taxes on production and import</t>
  </si>
  <si>
    <t xml:space="preserve">D.2 </t>
  </si>
  <si>
    <t xml:space="preserve">Allocation of primary income </t>
  </si>
  <si>
    <t>Operating surplus (net) (B.1n–D.1+D.39–D.29)</t>
  </si>
  <si>
    <t>B.2n</t>
  </si>
  <si>
    <t>Other subsidies (received) taxes (paid) on production</t>
  </si>
  <si>
    <t>D.39–D.29</t>
  </si>
  <si>
    <t>Imputed</t>
  </si>
  <si>
    <t>D.122</t>
  </si>
  <si>
    <t>Actual</t>
  </si>
  <si>
    <t>D.121</t>
  </si>
  <si>
    <t>Employers' social contributions</t>
  </si>
  <si>
    <t>D.12</t>
  </si>
  <si>
    <t>Wages and salaries</t>
  </si>
  <si>
    <t>D.11</t>
  </si>
  <si>
    <t xml:space="preserve">Compensation of employees, total </t>
  </si>
  <si>
    <t xml:space="preserve">D.1 </t>
  </si>
  <si>
    <t>Value added (net)</t>
  </si>
  <si>
    <t>B.1n</t>
  </si>
  <si>
    <t>Generation of income</t>
  </si>
  <si>
    <t>total</t>
  </si>
  <si>
    <t>social security funds</t>
  </si>
  <si>
    <t>local</t>
  </si>
  <si>
    <t>central</t>
  </si>
  <si>
    <t>Subsectors</t>
  </si>
  <si>
    <t>Item</t>
  </si>
  <si>
    <t>ESA-code</t>
  </si>
  <si>
    <t>4.1.21. Distribution of income accounts in general government sector by subsectors [million HUF]</t>
  </si>
  <si>
    <t>Net lending (+), net borrowing (–) (B.10.1–P.51–P.52+K.1–K.2)</t>
  </si>
  <si>
    <t>B.9</t>
  </si>
  <si>
    <t>Acquisitions less disposals of non-produced non financial assets</t>
  </si>
  <si>
    <t>K.2</t>
  </si>
  <si>
    <t>Consumption of fixed capital</t>
  </si>
  <si>
    <t xml:space="preserve">K.1 </t>
  </si>
  <si>
    <t>Changes in inventories</t>
  </si>
  <si>
    <t>P.52</t>
  </si>
  <si>
    <t>Gross fixed capital formation</t>
  </si>
  <si>
    <t>P.51</t>
  </si>
  <si>
    <t>Acqusition of non-financial assets</t>
  </si>
  <si>
    <t>Changes in net worth due to savings and capital transfers (B.8+D.9)</t>
  </si>
  <si>
    <t>B.10.1</t>
  </si>
  <si>
    <t>Other capital transfers</t>
  </si>
  <si>
    <t>D.99</t>
  </si>
  <si>
    <t>Investment grants</t>
  </si>
  <si>
    <t>D.92</t>
  </si>
  <si>
    <t>Capital transfer (paid)</t>
  </si>
  <si>
    <t>D.9</t>
  </si>
  <si>
    <t>Capital taxes</t>
  </si>
  <si>
    <t>D.91</t>
  </si>
  <si>
    <t>Capital transfer (received)</t>
  </si>
  <si>
    <t>Balance of capital transfers</t>
  </si>
  <si>
    <t xml:space="preserve">Change in net worth due to savings and capital transfers </t>
  </si>
  <si>
    <t>Savings (B.7n–P.4)</t>
  </si>
  <si>
    <t>B.8n</t>
  </si>
  <si>
    <t>Actual collective consumption</t>
  </si>
  <si>
    <t>P.42</t>
  </si>
  <si>
    <t>Actual final consumption</t>
  </si>
  <si>
    <t>P.4</t>
  </si>
  <si>
    <t>B.7</t>
  </si>
  <si>
    <t xml:space="preserve">Use of adjusted disposable income </t>
  </si>
  <si>
    <t>Savings (B.6n–P.3)</t>
  </si>
  <si>
    <t>Collective consumption expenditure</t>
  </si>
  <si>
    <t>P.32</t>
  </si>
  <si>
    <t>Individual consumption expenditure</t>
  </si>
  <si>
    <t>P.31</t>
  </si>
  <si>
    <t>Final consumption expenditure</t>
  </si>
  <si>
    <t>P.3</t>
  </si>
  <si>
    <t xml:space="preserve">Use of disposable income </t>
  </si>
  <si>
    <t>Changes in net worth due to savings and capital transfers (B.8n+D.9)</t>
  </si>
  <si>
    <t>4.1.22. Use of income accounts and capital accounts in general government sector by subsectors [million HUF]</t>
  </si>
  <si>
    <t>Gross lending/borrowing</t>
  </si>
  <si>
    <t>1028,5</t>
  </si>
  <si>
    <t>Borrowing minus reimbursement</t>
  </si>
  <si>
    <t>Net lending/borrowing</t>
  </si>
  <si>
    <t>Capital formation on dwellings</t>
  </si>
  <si>
    <t>Capital formation</t>
  </si>
  <si>
    <t>Capital transfers, net</t>
  </si>
  <si>
    <t>Savings</t>
  </si>
  <si>
    <t>Actual consumption of resident households</t>
  </si>
  <si>
    <t>Adjustment for pension funds</t>
  </si>
  <si>
    <t>4.1.23. Use of household income</t>
  </si>
  <si>
    <t>4.1.5. Gross output by industries</t>
  </si>
  <si>
    <t>Table of Contents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</si>
</sst>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00"/>
    <numFmt numFmtId="167" formatCode="@____"/>
  </numFmts>
  <fonts count="29" x14ac:knownFonts="1">
    <font>
      <sz val="11"/>
      <color theme="1"/>
      <name val="Calibri"/>
      <family val="2"/>
      <charset val="238"/>
      <scheme val="minor"/>
    </font>
    <font>
      <sz val="10"/>
      <name val="Arial CE"/>
      <charset val="238"/>
    </font>
    <font>
      <sz val="8"/>
      <name val="Arial"/>
      <family val="2"/>
      <charset val="238"/>
    </font>
    <font>
      <b/>
      <sz val="8"/>
      <name val="Arial"/>
      <family val="2"/>
      <charset val="238"/>
    </font>
    <font>
      <sz val="8"/>
      <color indexed="12"/>
      <name val="Arial"/>
      <family val="2"/>
      <charset val="238"/>
    </font>
    <font>
      <sz val="8"/>
      <color indexed="10"/>
      <name val="Arial"/>
      <family val="2"/>
      <charset val="238"/>
    </font>
    <font>
      <vertAlign val="superscript"/>
      <sz val="8"/>
      <name val="Arial"/>
      <family val="2"/>
      <charset val="238"/>
    </font>
    <font>
      <sz val="8"/>
      <color indexed="81"/>
      <name val="Arial"/>
      <family val="2"/>
      <charset val="238"/>
    </font>
    <font>
      <i/>
      <sz val="8"/>
      <color indexed="81"/>
      <name val="Arial"/>
      <family val="2"/>
      <charset val="238"/>
    </font>
    <font>
      <i/>
      <sz val="8"/>
      <color indexed="81"/>
      <name val="Tahoma"/>
      <family val="2"/>
      <charset val="238"/>
    </font>
    <font>
      <sz val="8"/>
      <color indexed="17"/>
      <name val="Arial"/>
      <family val="2"/>
      <charset val="238"/>
    </font>
    <font>
      <b/>
      <sz val="8"/>
      <color indexed="17"/>
      <name val="Arial"/>
      <family val="2"/>
      <charset val="238"/>
    </font>
    <font>
      <sz val="10"/>
      <name val="Arial"/>
      <family val="2"/>
      <charset val="238"/>
    </font>
    <font>
      <sz val="7"/>
      <color indexed="81"/>
      <name val="Tahoma"/>
      <family val="2"/>
      <charset val="238"/>
    </font>
    <font>
      <sz val="8"/>
      <color indexed="81"/>
      <name val="Tahoma"/>
      <family val="2"/>
      <charset val="238"/>
    </font>
    <font>
      <i/>
      <sz val="8"/>
      <name val="Arial"/>
      <family val="2"/>
      <charset val="238"/>
    </font>
    <font>
      <b/>
      <sz val="8"/>
      <color indexed="8"/>
      <name val="Arial"/>
      <family val="2"/>
      <charset val="238"/>
    </font>
    <font>
      <b/>
      <sz val="12"/>
      <name val="Arial"/>
      <family val="2"/>
      <charset val="238"/>
    </font>
    <font>
      <b/>
      <sz val="10"/>
      <name val="Arial"/>
      <family val="2"/>
      <charset val="238"/>
    </font>
    <font>
      <sz val="9"/>
      <color indexed="81"/>
      <name val="Arial"/>
      <family val="2"/>
      <charset val="238"/>
    </font>
    <font>
      <sz val="8"/>
      <name val="Arial CE"/>
      <charset val="238"/>
    </font>
    <font>
      <sz val="8"/>
      <color indexed="17"/>
      <name val="Arial CE"/>
      <charset val="238"/>
    </font>
    <font>
      <b/>
      <sz val="8"/>
      <name val="Arial CE"/>
      <charset val="238"/>
    </font>
    <font>
      <b/>
      <sz val="8"/>
      <color indexed="17"/>
      <name val="Arial CE"/>
      <charset val="238"/>
    </font>
    <font>
      <sz val="12"/>
      <name val="Arial CE"/>
      <charset val="238"/>
    </font>
    <font>
      <u/>
      <sz val="11"/>
      <color theme="10"/>
      <name val="Calibri"/>
      <family val="2"/>
      <charset val="238"/>
      <scheme val="minor"/>
    </font>
    <font>
      <b/>
      <sz val="10"/>
      <color theme="1"/>
      <name val="Arial"/>
      <family val="2"/>
      <charset val="238"/>
    </font>
    <font>
      <sz val="10"/>
      <color theme="1"/>
      <name val="Arial"/>
      <family val="2"/>
      <charset val="238"/>
    </font>
    <font>
      <u/>
      <sz val="10"/>
      <color theme="10"/>
      <name val="Arial"/>
      <family val="2"/>
      <charset val="238"/>
    </font>
  </fonts>
  <fills count="2">
    <fill>
      <patternFill patternType="none"/>
    </fill>
    <fill>
      <patternFill patternType="gray125"/>
    </fill>
  </fills>
  <borders count="22">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0" fontId="25" fillId="0" borderId="0" applyNumberFormat="0" applyFill="0" applyBorder="0" applyAlignment="0" applyProtection="0"/>
  </cellStyleXfs>
  <cellXfs count="263">
    <xf numFmtId="0" fontId="0" fillId="0" borderId="0" xfId="0"/>
    <xf numFmtId="0" fontId="2" fillId="0" borderId="0" xfId="0" applyFont="1"/>
    <xf numFmtId="0" fontId="2" fillId="0" borderId="0" xfId="0" applyFont="1" applyAlignment="1"/>
    <xf numFmtId="164" fontId="3" fillId="0" borderId="0" xfId="0" applyNumberFormat="1" applyFont="1" applyAlignment="1">
      <alignment horizontal="right" vertical="center"/>
    </xf>
    <xf numFmtId="164" fontId="3" fillId="0" borderId="0" xfId="0" applyNumberFormat="1" applyFont="1" applyAlignment="1">
      <alignment horizontal="left" wrapText="1"/>
    </xf>
    <xf numFmtId="164" fontId="2" fillId="0" borderId="0" xfId="0" applyNumberFormat="1" applyFont="1" applyAlignment="1">
      <alignment horizontal="right"/>
    </xf>
    <xf numFmtId="164" fontId="2" fillId="0" borderId="0" xfId="0" applyNumberFormat="1" applyFont="1" applyAlignment="1">
      <alignment horizontal="left" wrapText="1"/>
    </xf>
    <xf numFmtId="164" fontId="3" fillId="0" borderId="0" xfId="0" applyNumberFormat="1" applyFont="1" applyAlignment="1">
      <alignment horizontal="left" vertical="center" wrapText="1"/>
    </xf>
    <xf numFmtId="0" fontId="4" fillId="0" borderId="2" xfId="0" applyFont="1" applyBorder="1" applyAlignment="1">
      <alignment horizontal="center" vertical="center"/>
    </xf>
    <xf numFmtId="0" fontId="2" fillId="0" borderId="3" xfId="0" applyFont="1" applyBorder="1" applyAlignment="1">
      <alignment horizontal="center" vertical="center"/>
    </xf>
    <xf numFmtId="0" fontId="4" fillId="0" borderId="3" xfId="0" applyFont="1" applyBorder="1" applyAlignment="1">
      <alignment horizontal="center" vertical="center"/>
    </xf>
    <xf numFmtId="0" fontId="3" fillId="0" borderId="8" xfId="0" applyFont="1" applyBorder="1" applyAlignment="1">
      <alignment horizontal="left" vertical="top"/>
    </xf>
    <xf numFmtId="164" fontId="3" fillId="0" borderId="0" xfId="0" applyNumberFormat="1" applyFont="1" applyAlignment="1">
      <alignment horizontal="right"/>
    </xf>
    <xf numFmtId="0" fontId="3" fillId="0" borderId="0" xfId="0" applyFont="1" applyAlignment="1"/>
    <xf numFmtId="164" fontId="2" fillId="0" borderId="0" xfId="0" applyNumberFormat="1" applyFont="1" applyAlignment="1"/>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3" fontId="5" fillId="0" borderId="0" xfId="0" applyNumberFormat="1" applyFont="1" applyAlignment="1">
      <alignment horizontal="right"/>
    </xf>
    <xf numFmtId="3" fontId="2" fillId="0" borderId="0" xfId="0" applyNumberFormat="1" applyFont="1" applyAlignment="1">
      <alignment horizontal="right"/>
    </xf>
    <xf numFmtId="3" fontId="2" fillId="0" borderId="0" xfId="0" applyNumberFormat="1" applyFont="1" applyAlignment="1"/>
    <xf numFmtId="165" fontId="2" fillId="0" borderId="0" xfId="0" applyNumberFormat="1" applyFont="1" applyBorder="1" applyAlignment="1"/>
    <xf numFmtId="0" fontId="2" fillId="0" borderId="0" xfId="0" applyFont="1" applyBorder="1" applyAlignment="1"/>
    <xf numFmtId="165" fontId="2" fillId="0" borderId="0" xfId="0" applyNumberFormat="1" applyFont="1" applyAlignment="1"/>
    <xf numFmtId="0" fontId="4" fillId="0" borderId="9" xfId="0" applyFont="1" applyBorder="1" applyAlignment="1">
      <alignment horizontal="center" vertical="center"/>
    </xf>
    <xf numFmtId="0" fontId="2" fillId="0" borderId="12" xfId="0" applyFont="1" applyBorder="1" applyAlignment="1">
      <alignment horizontal="center" vertical="center"/>
    </xf>
    <xf numFmtId="0" fontId="2" fillId="0" borderId="0" xfId="0" applyFont="1" applyAlignment="1">
      <alignment vertical="top"/>
    </xf>
    <xf numFmtId="0" fontId="4" fillId="0" borderId="0" xfId="0" applyNumberFormat="1" applyFont="1" applyAlignment="1">
      <alignment horizontal="center"/>
    </xf>
    <xf numFmtId="0" fontId="2" fillId="0" borderId="0" xfId="0" applyNumberFormat="1" applyFont="1" applyAlignment="1">
      <alignment horizontal="center"/>
    </xf>
    <xf numFmtId="164" fontId="2" fillId="0" borderId="0" xfId="0" applyNumberFormat="1" applyFont="1" applyBorder="1" applyAlignment="1"/>
    <xf numFmtId="164" fontId="2" fillId="0" borderId="0" xfId="0" applyNumberFormat="1" applyFont="1" applyBorder="1" applyAlignment="1">
      <alignment horizontal="right"/>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164" fontId="3" fillId="0" borderId="0" xfId="0" applyNumberFormat="1" applyFont="1" applyAlignment="1">
      <alignment horizontal="right" vertical="top"/>
    </xf>
    <xf numFmtId="0" fontId="3" fillId="0" borderId="0" xfId="0" applyFont="1" applyAlignment="1">
      <alignment vertical="top" wrapText="1"/>
    </xf>
    <xf numFmtId="0" fontId="3" fillId="0" borderId="0" xfId="0" applyFont="1" applyAlignment="1">
      <alignment vertical="top"/>
    </xf>
    <xf numFmtId="164" fontId="2" fillId="0" borderId="0" xfId="0" applyNumberFormat="1" applyFont="1" applyAlignment="1">
      <alignment horizontal="right" vertical="top"/>
    </xf>
    <xf numFmtId="0" fontId="2" fillId="0" borderId="0" xfId="0" applyFont="1" applyAlignment="1">
      <alignment vertical="top" wrapText="1"/>
    </xf>
    <xf numFmtId="0" fontId="2" fillId="0" borderId="0" xfId="0" applyFont="1" applyAlignment="1">
      <alignment vertical="center"/>
    </xf>
    <xf numFmtId="164" fontId="2" fillId="0" borderId="1" xfId="0" applyNumberFormat="1" applyFont="1" applyBorder="1" applyAlignment="1">
      <alignment horizontal="right" vertical="top"/>
    </xf>
    <xf numFmtId="0" fontId="2" fillId="0" borderId="1" xfId="0" applyFont="1" applyBorder="1" applyAlignment="1">
      <alignment vertical="top" wrapText="1"/>
    </xf>
    <xf numFmtId="0" fontId="4" fillId="0" borderId="15" xfId="0" applyFont="1" applyBorder="1" applyAlignment="1">
      <alignment horizontal="center" vertical="center"/>
    </xf>
    <xf numFmtId="0" fontId="2" fillId="0" borderId="16" xfId="0" applyFont="1" applyBorder="1" applyAlignment="1">
      <alignment horizontal="center" vertical="center"/>
    </xf>
    <xf numFmtId="0" fontId="4" fillId="0" borderId="16" xfId="0" applyFont="1" applyBorder="1" applyAlignment="1">
      <alignment horizontal="center" vertical="center"/>
    </xf>
    <xf numFmtId="0" fontId="2" fillId="0" borderId="17" xfId="0" applyFont="1" applyBorder="1" applyAlignment="1">
      <alignment horizontal="center" vertical="center" wrapText="1"/>
    </xf>
    <xf numFmtId="0" fontId="2" fillId="0" borderId="8" xfId="0" applyFont="1" applyBorder="1" applyAlignment="1">
      <alignment horizontal="left" vertical="top"/>
    </xf>
    <xf numFmtId="3" fontId="3" fillId="0" borderId="0" xfId="0" applyNumberFormat="1" applyFont="1" applyAlignment="1">
      <alignment horizontal="right" vertical="top"/>
    </xf>
    <xf numFmtId="3" fontId="2" fillId="0" borderId="0" xfId="0" applyNumberFormat="1" applyFont="1" applyAlignment="1">
      <alignment horizontal="right" vertical="top"/>
    </xf>
    <xf numFmtId="3" fontId="2" fillId="0" borderId="0" xfId="0" applyNumberFormat="1" applyFont="1" applyAlignment="1">
      <alignment horizontal="right" vertical="top" wrapText="1"/>
    </xf>
    <xf numFmtId="0" fontId="2" fillId="0" borderId="0" xfId="0" applyFont="1" applyBorder="1" applyAlignment="1">
      <alignment vertical="top"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left" vertical="top" indent="4"/>
    </xf>
    <xf numFmtId="3" fontId="3" fillId="0" borderId="0" xfId="0" applyNumberFormat="1" applyFont="1" applyAlignment="1">
      <alignment horizontal="right" vertical="top" wrapText="1"/>
    </xf>
    <xf numFmtId="0" fontId="2" fillId="0" borderId="0" xfId="0" applyFont="1" applyFill="1"/>
    <xf numFmtId="0" fontId="2" fillId="0" borderId="0" xfId="0" applyFont="1" applyFill="1" applyAlignment="1"/>
    <xf numFmtId="0" fontId="3" fillId="0" borderId="0" xfId="0" applyFont="1" applyFill="1" applyAlignment="1">
      <alignment vertical="top" wrapText="1"/>
    </xf>
    <xf numFmtId="0" fontId="2" fillId="0" borderId="0" xfId="0" applyFont="1" applyFill="1" applyAlignment="1">
      <alignment vertical="top" wrapText="1"/>
    </xf>
    <xf numFmtId="0" fontId="2" fillId="0" borderId="0" xfId="0" applyFont="1" applyFill="1" applyAlignment="1">
      <alignment vertical="center"/>
    </xf>
    <xf numFmtId="0" fontId="5" fillId="0" borderId="0" xfId="0" applyFont="1" applyFill="1" applyAlignment="1">
      <alignment vertical="center"/>
    </xf>
    <xf numFmtId="0" fontId="3" fillId="0" borderId="0" xfId="0" applyFont="1" applyFill="1" applyAlignment="1">
      <alignment horizontal="left" vertical="top"/>
    </xf>
    <xf numFmtId="165" fontId="2" fillId="0" borderId="0" xfId="0" applyNumberFormat="1" applyFont="1" applyAlignment="1">
      <alignment vertical="top"/>
    </xf>
    <xf numFmtId="0" fontId="4" fillId="0" borderId="0" xfId="0" applyNumberFormat="1" applyFont="1" applyAlignment="1">
      <alignment horizontal="center" vertical="top"/>
    </xf>
    <xf numFmtId="165" fontId="10" fillId="0" borderId="0" xfId="0" applyNumberFormat="1" applyFont="1" applyAlignment="1">
      <alignment vertical="top"/>
    </xf>
    <xf numFmtId="0" fontId="2" fillId="0" borderId="0" xfId="0" applyNumberFormat="1" applyFont="1" applyAlignment="1">
      <alignment horizontal="center" vertical="top"/>
    </xf>
    <xf numFmtId="165" fontId="10" fillId="0" borderId="0" xfId="0" applyNumberFormat="1" applyFont="1" applyBorder="1" applyAlignment="1">
      <alignment vertical="top"/>
    </xf>
    <xf numFmtId="165" fontId="2" fillId="0" borderId="0" xfId="0" applyNumberFormat="1" applyFont="1" applyBorder="1" applyAlignment="1">
      <alignment vertical="top"/>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0" xfId="0" applyFont="1" applyAlignment="1">
      <alignment horizontal="left" vertical="top" indent="3"/>
    </xf>
    <xf numFmtId="0" fontId="2" fillId="0" borderId="8" xfId="0" applyFont="1" applyBorder="1" applyAlignment="1">
      <alignment horizontal="left" vertical="top" wrapText="1"/>
    </xf>
    <xf numFmtId="3" fontId="11" fillId="0" borderId="0" xfId="0" applyNumberFormat="1" applyFont="1" applyAlignment="1">
      <alignment horizontal="right" vertical="top"/>
    </xf>
    <xf numFmtId="3" fontId="11" fillId="0" borderId="0" xfId="0" applyNumberFormat="1" applyFont="1" applyAlignment="1">
      <alignment horizontal="right" vertical="top" wrapText="1"/>
    </xf>
    <xf numFmtId="0" fontId="3" fillId="0" borderId="0" xfId="0" applyNumberFormat="1" applyFont="1" applyAlignment="1">
      <alignment vertical="top" wrapText="1"/>
    </xf>
    <xf numFmtId="0" fontId="3" fillId="0" borderId="0" xfId="0" applyFont="1"/>
    <xf numFmtId="0" fontId="3" fillId="0" borderId="0" xfId="0" applyNumberFormat="1" applyFont="1" applyAlignment="1">
      <alignment horizontal="left" vertical="top" wrapText="1"/>
    </xf>
    <xf numFmtId="0" fontId="2" fillId="0" borderId="0" xfId="0" applyNumberFormat="1" applyFont="1" applyAlignment="1">
      <alignment horizontal="left" vertical="top" wrapText="1" indent="1"/>
    </xf>
    <xf numFmtId="3" fontId="10" fillId="0" borderId="0" xfId="0" applyNumberFormat="1" applyFont="1" applyAlignment="1">
      <alignment horizontal="right" vertical="top" wrapText="1"/>
    </xf>
    <xf numFmtId="3" fontId="3" fillId="0" borderId="0" xfId="0" applyNumberFormat="1" applyFont="1" applyFill="1" applyAlignment="1">
      <alignment horizontal="right" vertical="top" wrapText="1"/>
    </xf>
    <xf numFmtId="0" fontId="2" fillId="0" borderId="11" xfId="0" applyFont="1" applyBorder="1" applyAlignment="1">
      <alignment horizontal="center" vertical="center" wrapText="1"/>
    </xf>
    <xf numFmtId="3" fontId="2" fillId="0" borderId="0" xfId="0" applyNumberFormat="1" applyFont="1"/>
    <xf numFmtId="0" fontId="3" fillId="0" borderId="0" xfId="0" applyFont="1" applyAlignment="1">
      <alignment horizontal="left" vertical="top"/>
    </xf>
    <xf numFmtId="0" fontId="2" fillId="0" borderId="0" xfId="0" applyFont="1"/>
    <xf numFmtId="164" fontId="2" fillId="0" borderId="0" xfId="0" applyNumberFormat="1" applyFont="1" applyAlignment="1">
      <alignment vertical="top"/>
    </xf>
    <xf numFmtId="0" fontId="2" fillId="0" borderId="0" xfId="0" applyFont="1" applyAlignment="1">
      <alignment horizontal="left" wrapText="1"/>
    </xf>
    <xf numFmtId="164" fontId="2" fillId="0" borderId="0" xfId="0" applyNumberFormat="1" applyFont="1" applyAlignment="1">
      <alignment vertical="top"/>
    </xf>
    <xf numFmtId="0" fontId="2" fillId="0" borderId="0" xfId="0" applyFont="1" applyAlignment="1">
      <alignment wrapText="1"/>
    </xf>
    <xf numFmtId="3" fontId="3" fillId="0" borderId="0" xfId="0" applyNumberFormat="1" applyFont="1" applyAlignment="1">
      <alignment vertical="top"/>
    </xf>
    <xf numFmtId="0" fontId="3" fillId="0" borderId="0" xfId="0" applyFont="1" applyAlignment="1">
      <alignment horizontal="left" wrapText="1"/>
    </xf>
    <xf numFmtId="3" fontId="2" fillId="0" borderId="0" xfId="0" applyNumberFormat="1" applyFont="1" applyAlignment="1">
      <alignment vertical="top"/>
    </xf>
    <xf numFmtId="0" fontId="2" fillId="0" borderId="0" xfId="0" applyFont="1" applyAlignment="1">
      <alignment horizontal="left" wrapText="1" indent="1"/>
    </xf>
    <xf numFmtId="3" fontId="2" fillId="0" borderId="0" xfId="0" applyNumberFormat="1" applyFont="1" applyAlignment="1">
      <alignment vertical="top"/>
    </xf>
    <xf numFmtId="3" fontId="2" fillId="0" borderId="0" xfId="0" applyNumberFormat="1" applyFont="1"/>
    <xf numFmtId="0" fontId="3" fillId="0" borderId="0" xfId="0" applyFont="1" applyAlignment="1">
      <alignment wrapText="1"/>
    </xf>
    <xf numFmtId="0" fontId="4" fillId="0" borderId="2"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8" xfId="0" applyFont="1" applyBorder="1" applyAlignment="1">
      <alignment horizontal="center" vertical="center"/>
    </xf>
    <xf numFmtId="0" fontId="3" fillId="0" borderId="0" xfId="0" applyFont="1"/>
    <xf numFmtId="0" fontId="3" fillId="0" borderId="0" xfId="0" applyFont="1" applyAlignment="1">
      <alignment horizontal="left" vertical="top"/>
    </xf>
    <xf numFmtId="3" fontId="2" fillId="0" borderId="0" xfId="0" applyNumberFormat="1" applyFont="1" applyAlignment="1">
      <alignment horizontal="right" vertical="top" wrapText="1"/>
    </xf>
    <xf numFmtId="0" fontId="2" fillId="0" borderId="0" xfId="0" applyFont="1" applyBorder="1"/>
    <xf numFmtId="0" fontId="2" fillId="0" borderId="0" xfId="0" applyFont="1" applyAlignment="1">
      <alignment horizontal="left" vertical="top" wrapText="1"/>
    </xf>
    <xf numFmtId="3" fontId="2" fillId="0" borderId="0" xfId="0" applyNumberFormat="1" applyFont="1" applyAlignment="1">
      <alignment horizontal="right" vertical="top"/>
    </xf>
    <xf numFmtId="0" fontId="2" fillId="0" borderId="4" xfId="0" applyFont="1" applyBorder="1" applyAlignment="1">
      <alignment horizontal="center" vertical="center" wrapText="1"/>
    </xf>
    <xf numFmtId="0" fontId="3" fillId="0" borderId="8" xfId="0" applyFont="1" applyBorder="1" applyAlignment="1">
      <alignment vertical="top"/>
    </xf>
    <xf numFmtId="0" fontId="2" fillId="0" borderId="0" xfId="0" applyFont="1" applyAlignment="1">
      <alignment vertical="center" wrapText="1"/>
    </xf>
    <xf numFmtId="164" fontId="3" fillId="0" borderId="0" xfId="0" applyNumberFormat="1" applyFont="1"/>
    <xf numFmtId="164" fontId="11" fillId="0" borderId="0" xfId="0" applyNumberFormat="1" applyFont="1" applyAlignment="1">
      <alignment horizontal="right"/>
    </xf>
    <xf numFmtId="0" fontId="3" fillId="0" borderId="0" xfId="0" applyFont="1" applyAlignment="1">
      <alignment vertical="center" wrapText="1"/>
    </xf>
    <xf numFmtId="164" fontId="2" fillId="0" borderId="0" xfId="0" applyNumberFormat="1" applyFont="1"/>
    <xf numFmtId="164" fontId="11" fillId="0" borderId="0" xfId="0" applyNumberFormat="1" applyFont="1"/>
    <xf numFmtId="0" fontId="2" fillId="0" borderId="0" xfId="0" applyFont="1" applyAlignment="1">
      <alignment horizontal="left" vertical="center" wrapText="1"/>
    </xf>
    <xf numFmtId="164" fontId="10" fillId="0" borderId="0" xfId="0" applyNumberFormat="1" applyFont="1"/>
    <xf numFmtId="0" fontId="3" fillId="0" borderId="0" xfId="0" applyFont="1" applyAlignment="1">
      <alignment wrapText="1"/>
    </xf>
    <xf numFmtId="0" fontId="2" fillId="0" borderId="0" xfId="0" applyFont="1" applyAlignment="1">
      <alignment horizontal="left" vertical="center" wrapText="1" indent="1"/>
    </xf>
    <xf numFmtId="0" fontId="2" fillId="0" borderId="0" xfId="0" applyFont="1" applyAlignment="1">
      <alignment wrapText="1"/>
    </xf>
    <xf numFmtId="0" fontId="2" fillId="0" borderId="0" xfId="0" applyFont="1" applyAlignment="1">
      <alignment horizontal="center" vertical="center"/>
    </xf>
    <xf numFmtId="0" fontId="2" fillId="0" borderId="2" xfId="0" applyFont="1" applyBorder="1" applyAlignment="1">
      <alignment horizontal="center" vertical="center"/>
    </xf>
    <xf numFmtId="3" fontId="3" fillId="0" borderId="0" xfId="0" applyNumberFormat="1" applyFont="1" applyAlignment="1">
      <alignment vertical="top"/>
    </xf>
    <xf numFmtId="3" fontId="2" fillId="0" borderId="0" xfId="0" applyNumberFormat="1" applyFont="1" applyAlignment="1">
      <alignment vertical="top"/>
    </xf>
    <xf numFmtId="0" fontId="3" fillId="0" borderId="0" xfId="0" applyFont="1" applyAlignment="1">
      <alignment vertical="center"/>
    </xf>
    <xf numFmtId="3" fontId="2" fillId="0" borderId="0" xfId="0" applyNumberFormat="1" applyFont="1" applyAlignment="1">
      <alignment vertical="center"/>
    </xf>
    <xf numFmtId="3" fontId="2" fillId="0" borderId="0" xfId="0" applyNumberFormat="1" applyFont="1" applyAlignment="1">
      <alignment vertical="center" wrapText="1"/>
    </xf>
    <xf numFmtId="3" fontId="2" fillId="0" borderId="0" xfId="0" applyNumberFormat="1" applyFont="1" applyAlignment="1">
      <alignment horizontal="right" vertical="center"/>
    </xf>
    <xf numFmtId="3" fontId="2" fillId="0" borderId="0" xfId="0" applyNumberFormat="1" applyFont="1" applyAlignment="1">
      <alignment wrapText="1"/>
    </xf>
    <xf numFmtId="0" fontId="2" fillId="0" borderId="6" xfId="0" applyFont="1" applyBorder="1" applyAlignment="1">
      <alignment horizontal="center" vertical="center" wrapText="1"/>
    </xf>
    <xf numFmtId="0" fontId="3" fillId="0" borderId="0" xfId="0" applyFont="1" applyAlignment="1">
      <alignment horizontal="left" vertical="center"/>
    </xf>
    <xf numFmtId="0" fontId="2" fillId="0" borderId="0" xfId="0" applyFont="1" applyAlignment="1">
      <alignment horizontal="center"/>
    </xf>
    <xf numFmtId="164" fontId="2" fillId="0" borderId="0" xfId="0" applyNumberFormat="1" applyFont="1" applyBorder="1"/>
    <xf numFmtId="164" fontId="10" fillId="0" borderId="0" xfId="0" applyNumberFormat="1" applyFont="1" applyBorder="1"/>
    <xf numFmtId="0" fontId="2" fillId="0" borderId="0" xfId="0" applyFont="1" applyBorder="1" applyAlignment="1">
      <alignment horizontal="center"/>
    </xf>
    <xf numFmtId="165" fontId="2" fillId="0" borderId="0" xfId="0" applyNumberFormat="1" applyFont="1" applyAlignment="1">
      <alignment horizontal="right"/>
    </xf>
    <xf numFmtId="165" fontId="2" fillId="0" borderId="0" xfId="0" applyNumberFormat="1" applyFont="1" applyBorder="1"/>
    <xf numFmtId="165" fontId="2" fillId="0" borderId="0" xfId="0" applyNumberFormat="1" applyFont="1"/>
    <xf numFmtId="165" fontId="2" fillId="0" borderId="0" xfId="0" applyNumberFormat="1" applyFont="1" applyBorder="1" applyAlignment="1">
      <alignment horizontal="right"/>
    </xf>
    <xf numFmtId="165" fontId="10" fillId="0" borderId="0" xfId="0" applyNumberFormat="1" applyFont="1" applyAlignment="1">
      <alignment horizontal="right"/>
    </xf>
    <xf numFmtId="165" fontId="10" fillId="0" borderId="0" xfId="0" applyNumberFormat="1" applyFont="1" applyBorder="1"/>
    <xf numFmtId="165" fontId="3" fillId="0" borderId="0" xfId="0" applyNumberFormat="1" applyFont="1" applyBorder="1" applyAlignment="1">
      <alignment horizontal="right" vertical="top"/>
    </xf>
    <xf numFmtId="165" fontId="2" fillId="0" borderId="0" xfId="0" applyNumberFormat="1" applyFont="1" applyBorder="1" applyAlignment="1">
      <alignment horizontal="right" vertical="top"/>
    </xf>
    <xf numFmtId="165" fontId="2" fillId="0" borderId="0" xfId="0" applyNumberFormat="1" applyFont="1" applyAlignment="1">
      <alignment horizontal="right" vertical="top" wrapText="1"/>
    </xf>
    <xf numFmtId="165" fontId="2" fillId="0" borderId="0" xfId="0" applyNumberFormat="1" applyFont="1" applyBorder="1" applyAlignment="1">
      <alignment horizontal="right" vertical="top" wrapText="1"/>
    </xf>
    <xf numFmtId="0" fontId="2" fillId="0" borderId="0" xfId="0" applyFont="1" applyBorder="1" applyAlignment="1">
      <alignment wrapText="1"/>
    </xf>
    <xf numFmtId="165" fontId="3" fillId="0" borderId="0" xfId="0" applyNumberFormat="1" applyFont="1" applyAlignment="1">
      <alignment horizontal="right" vertical="top" wrapText="1"/>
    </xf>
    <xf numFmtId="165" fontId="3" fillId="0" borderId="0" xfId="0" applyNumberFormat="1" applyFont="1" applyBorder="1" applyAlignment="1">
      <alignment horizontal="right" vertical="top" wrapText="1"/>
    </xf>
    <xf numFmtId="165" fontId="2" fillId="0" borderId="0" xfId="0" applyNumberFormat="1" applyFont="1" applyAlignment="1">
      <alignment horizontal="right" vertical="top"/>
    </xf>
    <xf numFmtId="165" fontId="3" fillId="0" borderId="0" xfId="0" applyNumberFormat="1" applyFont="1" applyAlignment="1">
      <alignment vertical="top"/>
    </xf>
    <xf numFmtId="165" fontId="2" fillId="0" borderId="0" xfId="0" applyNumberFormat="1" applyFont="1" applyAlignment="1">
      <alignment vertical="top" wrapText="1"/>
    </xf>
    <xf numFmtId="3" fontId="2" fillId="0" borderId="0" xfId="0" applyNumberFormat="1" applyFont="1" applyAlignment="1">
      <alignment vertical="top" wrapText="1"/>
    </xf>
    <xf numFmtId="0" fontId="2" fillId="0" borderId="15" xfId="0" applyFont="1" applyBorder="1" applyAlignment="1">
      <alignment horizontal="center" vertical="center"/>
    </xf>
    <xf numFmtId="0" fontId="2" fillId="0" borderId="0" xfId="0" applyFont="1" applyAlignment="1">
      <alignment horizontal="left" vertical="top" indent="1"/>
    </xf>
    <xf numFmtId="165" fontId="2" fillId="0" borderId="0" xfId="0" applyNumberFormat="1" applyFont="1" applyAlignment="1">
      <alignment wrapText="1"/>
    </xf>
    <xf numFmtId="165" fontId="2" fillId="0" borderId="14" xfId="0" applyNumberFormat="1" applyFont="1" applyBorder="1"/>
    <xf numFmtId="165" fontId="3" fillId="0" borderId="0" xfId="0" applyNumberFormat="1" applyFont="1" applyAlignment="1">
      <alignment wrapText="1"/>
    </xf>
    <xf numFmtId="165" fontId="3" fillId="0" borderId="14" xfId="0" applyNumberFormat="1" applyFont="1" applyBorder="1"/>
    <xf numFmtId="3" fontId="3" fillId="0" borderId="0" xfId="0" applyNumberFormat="1" applyFont="1" applyAlignment="1">
      <alignment wrapText="1"/>
    </xf>
    <xf numFmtId="165" fontId="3" fillId="0" borderId="0" xfId="0" applyNumberFormat="1" applyFont="1"/>
    <xf numFmtId="3" fontId="3" fillId="0" borderId="0" xfId="0" applyNumberFormat="1" applyFont="1"/>
    <xf numFmtId="3" fontId="2" fillId="0" borderId="0" xfId="0" applyNumberFormat="1" applyFont="1" applyAlignment="1">
      <alignment horizontal="left"/>
    </xf>
    <xf numFmtId="0" fontId="2" fillId="0" borderId="0" xfId="0" applyFont="1" applyAlignment="1">
      <alignment horizontal="left"/>
    </xf>
    <xf numFmtId="0" fontId="2" fillId="0" borderId="0" xfId="0" applyFont="1" applyAlignment="1">
      <alignment horizontal="left" vertical="top" indent="2"/>
    </xf>
    <xf numFmtId="0" fontId="2" fillId="0" borderId="0" xfId="0" applyFont="1" applyAlignment="1">
      <alignment horizontal="left" indent="1"/>
    </xf>
    <xf numFmtId="166" fontId="2" fillId="0" borderId="0" xfId="0" applyNumberFormat="1" applyFont="1"/>
    <xf numFmtId="0" fontId="2" fillId="0" borderId="0" xfId="0" applyFont="1" applyAlignment="1">
      <alignment horizontal="left" indent="2"/>
    </xf>
    <xf numFmtId="0" fontId="3" fillId="0" borderId="0" xfId="0" applyFont="1" applyBorder="1" applyAlignment="1"/>
    <xf numFmtId="0" fontId="2" fillId="0" borderId="11" xfId="0" applyFont="1" applyBorder="1" applyAlignment="1">
      <alignment horizontal="center"/>
    </xf>
    <xf numFmtId="0" fontId="12" fillId="0" borderId="0" xfId="0" applyFont="1" applyBorder="1" applyAlignment="1">
      <alignment vertical="center"/>
    </xf>
    <xf numFmtId="0" fontId="12" fillId="0" borderId="0" xfId="0" applyFont="1" applyAlignment="1">
      <alignment vertical="center"/>
    </xf>
    <xf numFmtId="0" fontId="12" fillId="0" borderId="0" xfId="0" applyFont="1" applyBorder="1" applyAlignment="1">
      <alignment wrapText="1"/>
    </xf>
    <xf numFmtId="3" fontId="3" fillId="0" borderId="0" xfId="0" applyNumberFormat="1" applyFont="1" applyBorder="1" applyAlignment="1">
      <alignment wrapText="1"/>
    </xf>
    <xf numFmtId="0" fontId="3" fillId="0" borderId="0" xfId="0" applyFont="1" applyBorder="1" applyAlignment="1">
      <alignment vertical="top" wrapText="1"/>
    </xf>
    <xf numFmtId="3" fontId="2" fillId="0" borderId="0" xfId="0" applyNumberFormat="1" applyFont="1" applyBorder="1" applyAlignment="1">
      <alignment wrapText="1"/>
    </xf>
    <xf numFmtId="3" fontId="2" fillId="0" borderId="0" xfId="0" applyNumberFormat="1" applyFont="1" applyAlignment="1">
      <alignment horizontal="right" wrapText="1"/>
    </xf>
    <xf numFmtId="0" fontId="12" fillId="0" borderId="0" xfId="0" applyFont="1" applyBorder="1" applyAlignment="1"/>
    <xf numFmtId="0" fontId="15" fillId="0" borderId="0" xfId="0" applyFont="1" applyBorder="1" applyAlignment="1">
      <alignment vertical="top" wrapText="1"/>
    </xf>
    <xf numFmtId="3" fontId="2" fillId="0" borderId="0" xfId="0" applyNumberFormat="1" applyFont="1" applyBorder="1" applyAlignment="1">
      <alignment vertical="top" wrapText="1"/>
    </xf>
    <xf numFmtId="3" fontId="3" fillId="0" borderId="0" xfId="0" applyNumberFormat="1" applyFont="1" applyBorder="1" applyAlignment="1">
      <alignment horizontal="right" wrapText="1"/>
    </xf>
    <xf numFmtId="3" fontId="2" fillId="0" borderId="0" xfId="0" applyNumberFormat="1" applyFont="1" applyBorder="1" applyAlignment="1">
      <alignment horizontal="left" vertical="top" wrapText="1"/>
    </xf>
    <xf numFmtId="3" fontId="3" fillId="0" borderId="0" xfId="0" applyNumberFormat="1" applyFont="1" applyBorder="1" applyAlignment="1">
      <alignment vertical="top" wrapText="1"/>
    </xf>
    <xf numFmtId="0" fontId="2" fillId="0" borderId="0" xfId="0" applyFont="1" applyBorder="1" applyAlignment="1">
      <alignment horizontal="left" vertical="top" wrapText="1"/>
    </xf>
    <xf numFmtId="0" fontId="16" fillId="0" borderId="0" xfId="0" applyFont="1" applyBorder="1" applyAlignment="1">
      <alignment vertical="top" wrapText="1"/>
    </xf>
    <xf numFmtId="3" fontId="3" fillId="0" borderId="0" xfId="0" applyNumberFormat="1" applyFont="1" applyBorder="1" applyAlignment="1">
      <alignment wrapText="1"/>
    </xf>
    <xf numFmtId="3" fontId="2" fillId="0" borderId="0" xfId="0" applyNumberFormat="1" applyFont="1" applyBorder="1" applyAlignment="1">
      <alignment wrapText="1"/>
    </xf>
    <xf numFmtId="49" fontId="17" fillId="0" borderId="0" xfId="0" applyNumberFormat="1" applyFont="1" applyAlignment="1">
      <alignment vertical="center"/>
    </xf>
    <xf numFmtId="0" fontId="17" fillId="0" borderId="0" xfId="0" applyFont="1" applyBorder="1" applyAlignment="1">
      <alignment horizontal="left"/>
    </xf>
    <xf numFmtId="0" fontId="18" fillId="0" borderId="0" xfId="0" applyFont="1" applyBorder="1" applyAlignment="1">
      <alignment horizontal="left" vertical="center"/>
    </xf>
    <xf numFmtId="0" fontId="12" fillId="0" borderId="0" xfId="0" applyFont="1"/>
    <xf numFmtId="0" fontId="12" fillId="0" borderId="0" xfId="0" applyFont="1" applyAlignment="1">
      <alignment wrapText="1"/>
    </xf>
    <xf numFmtId="3" fontId="3" fillId="0" borderId="0" xfId="0" applyNumberFormat="1" applyFont="1" applyBorder="1" applyAlignment="1">
      <alignment wrapText="1"/>
    </xf>
    <xf numFmtId="3" fontId="2" fillId="0" borderId="0" xfId="0" applyNumberFormat="1" applyFont="1" applyBorder="1" applyAlignment="1">
      <alignment wrapText="1"/>
    </xf>
    <xf numFmtId="3" fontId="2" fillId="0" borderId="0" xfId="0" applyNumberFormat="1" applyFont="1" applyBorder="1" applyAlignment="1">
      <alignment horizontal="right" wrapText="1"/>
    </xf>
    <xf numFmtId="0" fontId="12" fillId="0" borderId="0" xfId="0" applyFont="1" applyAlignment="1"/>
    <xf numFmtId="3" fontId="3" fillId="0" borderId="0" xfId="0" applyNumberFormat="1" applyFont="1" applyBorder="1" applyAlignment="1">
      <alignment wrapText="1"/>
    </xf>
    <xf numFmtId="3" fontId="2" fillId="0" borderId="0" xfId="0" applyNumberFormat="1" applyFont="1" applyBorder="1" applyAlignment="1">
      <alignment wrapText="1"/>
    </xf>
    <xf numFmtId="0" fontId="18" fillId="0" borderId="0" xfId="0" applyFont="1"/>
    <xf numFmtId="0" fontId="1" fillId="0" borderId="0" xfId="0" applyFont="1"/>
    <xf numFmtId="167" fontId="2" fillId="0" borderId="0" xfId="0" applyNumberFormat="1" applyFont="1" applyAlignment="1">
      <alignment horizontal="right"/>
    </xf>
    <xf numFmtId="164" fontId="20" fillId="0" borderId="0" xfId="0" applyNumberFormat="1" applyFont="1"/>
    <xf numFmtId="2" fontId="2" fillId="0" borderId="0" xfId="0" applyNumberFormat="1" applyFont="1" applyAlignment="1">
      <alignment horizontal="right"/>
    </xf>
    <xf numFmtId="0" fontId="21" fillId="0" borderId="0" xfId="0" applyFont="1" applyAlignment="1">
      <alignment horizontal="right"/>
    </xf>
    <xf numFmtId="165" fontId="20" fillId="0" borderId="0" xfId="0" applyNumberFormat="1" applyFont="1"/>
    <xf numFmtId="0" fontId="21" fillId="0" borderId="0" xfId="0" applyFont="1"/>
    <xf numFmtId="164" fontId="20" fillId="0" borderId="0" xfId="0" applyNumberFormat="1" applyFont="1" applyAlignment="1">
      <alignment horizontal="right"/>
    </xf>
    <xf numFmtId="0" fontId="2" fillId="0" borderId="0" xfId="0" applyFont="1" applyAlignment="1">
      <alignment horizontal="left" wrapText="1" indent="1"/>
    </xf>
    <xf numFmtId="0" fontId="1" fillId="0" borderId="0" xfId="0" applyFont="1" applyAlignment="1">
      <alignment horizontal="right"/>
    </xf>
    <xf numFmtId="165" fontId="22" fillId="0" borderId="0" xfId="0" applyNumberFormat="1" applyFont="1"/>
    <xf numFmtId="0" fontId="23" fillId="0" borderId="0" xfId="0" applyFont="1"/>
    <xf numFmtId="164" fontId="22" fillId="0" borderId="0" xfId="0" applyNumberFormat="1" applyFont="1"/>
    <xf numFmtId="164" fontId="22" fillId="0" borderId="0" xfId="0" applyNumberFormat="1" applyFont="1" applyAlignment="1">
      <alignment horizontal="right"/>
    </xf>
    <xf numFmtId="165" fontId="1" fillId="0" borderId="0" xfId="0" applyNumberFormat="1" applyFont="1" applyAlignment="1">
      <alignment horizontal="right"/>
    </xf>
    <xf numFmtId="0" fontId="20" fillId="0" borderId="0" xfId="0" applyFont="1" applyAlignment="1">
      <alignment horizontal="right"/>
    </xf>
    <xf numFmtId="0" fontId="22" fillId="0" borderId="0" xfId="0" applyFont="1"/>
    <xf numFmtId="164" fontId="11" fillId="0" borderId="0" xfId="0" applyNumberFormat="1" applyFont="1" applyBorder="1" applyAlignment="1">
      <alignment horizontal="right"/>
    </xf>
    <xf numFmtId="0" fontId="3" fillId="0" borderId="1" xfId="0" applyFont="1" applyBorder="1" applyAlignment="1">
      <alignment wrapText="1"/>
    </xf>
    <xf numFmtId="0" fontId="1" fillId="0" borderId="0" xfId="0" applyFont="1" applyAlignment="1">
      <alignment horizontal="center" vertical="center"/>
    </xf>
    <xf numFmtId="0" fontId="24" fillId="0" borderId="0" xfId="0" applyFont="1" applyAlignment="1">
      <alignment vertical="top"/>
    </xf>
    <xf numFmtId="0" fontId="17" fillId="0" borderId="0" xfId="0" applyFont="1" applyAlignment="1">
      <alignment vertical="top"/>
    </xf>
    <xf numFmtId="0" fontId="18" fillId="0" borderId="0" xfId="0" applyFont="1" applyBorder="1" applyAlignment="1">
      <alignment horizontal="left" vertical="top"/>
    </xf>
    <xf numFmtId="0" fontId="26" fillId="0" borderId="0" xfId="0" applyFont="1" applyAlignment="1">
      <alignment horizontal="center"/>
    </xf>
    <xf numFmtId="0" fontId="27" fillId="0" borderId="0" xfId="0" applyFont="1"/>
    <xf numFmtId="0" fontId="28" fillId="0" borderId="0" xfId="1" applyFont="1"/>
    <xf numFmtId="164" fontId="3" fillId="0" borderId="0" xfId="0" applyNumberFormat="1" applyFont="1" applyAlignment="1">
      <alignment horizontal="center" vertical="center"/>
    </xf>
    <xf numFmtId="0" fontId="3" fillId="0" borderId="1" xfId="0" applyFont="1" applyBorder="1" applyAlignment="1">
      <alignment horizontal="center" vertical="center"/>
    </xf>
    <xf numFmtId="0" fontId="2" fillId="0" borderId="6" xfId="0" applyFont="1" applyBorder="1" applyAlignment="1">
      <alignment horizontal="center" vertical="center" wrapText="1"/>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wrapText="1"/>
    </xf>
    <xf numFmtId="0" fontId="2" fillId="0" borderId="4" xfId="0" applyFont="1" applyBorder="1" applyAlignment="1">
      <alignment horizontal="center" vertical="center" wrapText="1"/>
    </xf>
    <xf numFmtId="0" fontId="3" fillId="0" borderId="0" xfId="0" applyFont="1" applyAlignment="1">
      <alignment horizontal="center"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9" xfId="0" applyFont="1" applyBorder="1" applyAlignment="1">
      <alignment horizontal="center" vertical="center"/>
    </xf>
    <xf numFmtId="0" fontId="2" fillId="0" borderId="12" xfId="0" applyFont="1" applyBorder="1" applyAlignment="1">
      <alignment horizontal="center" vertical="center"/>
    </xf>
    <xf numFmtId="0" fontId="2" fillId="0" borderId="9" xfId="0" applyFont="1" applyBorder="1" applyAlignment="1">
      <alignment horizontal="center" vertical="center" wrapText="1"/>
    </xf>
    <xf numFmtId="0" fontId="2" fillId="0" borderId="11" xfId="0" applyFont="1" applyBorder="1" applyAlignment="1">
      <alignment horizontal="center" vertical="center"/>
    </xf>
    <xf numFmtId="0" fontId="2" fillId="0" borderId="12" xfId="0" applyFont="1" applyBorder="1" applyAlignment="1">
      <alignment horizontal="center" vertical="center" wrapText="1"/>
    </xf>
    <xf numFmtId="0" fontId="2" fillId="0" borderId="7"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2" xfId="0" applyFont="1" applyBorder="1"/>
    <xf numFmtId="0" fontId="2" fillId="0" borderId="11" xfId="0" applyFont="1" applyBorder="1"/>
    <xf numFmtId="0" fontId="2" fillId="0" borderId="4" xfId="0" applyFont="1" applyBorder="1" applyAlignment="1">
      <alignment horizontal="center" vertical="center"/>
    </xf>
    <xf numFmtId="0" fontId="2" fillId="0" borderId="16" xfId="0" applyFont="1" applyBorder="1" applyAlignment="1">
      <alignment horizontal="center" vertical="center" wrapText="1"/>
    </xf>
    <xf numFmtId="0" fontId="2" fillId="0" borderId="10" xfId="0" applyFont="1" applyBorder="1" applyAlignment="1">
      <alignment horizontal="center" vertical="center"/>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3" fillId="0" borderId="0"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3" xfId="0" applyFont="1" applyBorder="1" applyAlignment="1">
      <alignment horizontal="center" vertical="center" wrapText="1"/>
    </xf>
    <xf numFmtId="0" fontId="3" fillId="0" borderId="0" xfId="0" applyFont="1" applyBorder="1" applyAlignment="1">
      <alignment horizontal="center" vertical="center"/>
    </xf>
    <xf numFmtId="0" fontId="2" fillId="0" borderId="21" xfId="0" applyFont="1" applyBorder="1" applyAlignment="1">
      <alignment horizontal="center" vertical="center" wrapText="1"/>
    </xf>
    <xf numFmtId="0" fontId="2" fillId="0" borderId="1" xfId="0" applyFont="1" applyBorder="1" applyAlignment="1">
      <alignment horizontal="center" vertical="center"/>
    </xf>
    <xf numFmtId="0" fontId="2" fillId="0" borderId="20" xfId="0" applyFont="1" applyBorder="1" applyAlignment="1">
      <alignment horizontal="center" vertical="center"/>
    </xf>
    <xf numFmtId="0" fontId="2" fillId="0" borderId="3" xfId="0" applyFont="1" applyBorder="1" applyAlignment="1">
      <alignment horizontal="center"/>
    </xf>
    <xf numFmtId="0" fontId="2" fillId="0" borderId="3" xfId="0" applyFont="1" applyBorder="1" applyAlignment="1">
      <alignment horizontal="center" vertical="center"/>
    </xf>
    <xf numFmtId="0" fontId="3" fillId="0" borderId="1" xfId="0" applyFont="1" applyBorder="1" applyAlignment="1">
      <alignment horizontal="center" vertical="top"/>
    </xf>
    <xf numFmtId="0" fontId="3" fillId="0" borderId="0" xfId="0" applyFont="1" applyAlignment="1">
      <alignment horizontal="center" vertical="top"/>
    </xf>
    <xf numFmtId="49" fontId="3" fillId="0" borderId="0" xfId="0" applyNumberFormat="1" applyFont="1" applyAlignment="1">
      <alignment horizontal="center" vertical="top"/>
    </xf>
    <xf numFmtId="0" fontId="3" fillId="0" borderId="0" xfId="0" applyFont="1" applyBorder="1" applyAlignment="1">
      <alignment horizontal="center" vertical="top"/>
    </xf>
    <xf numFmtId="0" fontId="0" fillId="0" borderId="3" xfId="0" applyBorder="1" applyAlignment="1">
      <alignment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EECF6-8171-4FE7-9AD0-7473D4E91EEF}">
  <sheetPr codeName="Munka1"/>
  <dimension ref="A1:A24"/>
  <sheetViews>
    <sheetView tabSelected="1" zoomScaleNormal="100" workbookViewId="0"/>
  </sheetViews>
  <sheetFormatPr defaultRowHeight="12.75" x14ac:dyDescent="0.2"/>
  <cols>
    <col min="1" max="1" width="95.7109375" style="220" bestFit="1" customWidth="1"/>
    <col min="2" max="16384" width="9.140625" style="220"/>
  </cols>
  <sheetData>
    <row r="1" spans="1:1" x14ac:dyDescent="0.2">
      <c r="A1" s="219" t="s">
        <v>438</v>
      </c>
    </row>
    <row r="2" spans="1:1" x14ac:dyDescent="0.2">
      <c r="A2" s="221" t="s">
        <v>13</v>
      </c>
    </row>
    <row r="3" spans="1:1" x14ac:dyDescent="0.2">
      <c r="A3" s="221" t="s">
        <v>17</v>
      </c>
    </row>
    <row r="4" spans="1:1" x14ac:dyDescent="0.2">
      <c r="A4" s="221" t="s">
        <v>23</v>
      </c>
    </row>
    <row r="5" spans="1:1" x14ac:dyDescent="0.2">
      <c r="A5" s="221" t="s">
        <v>35</v>
      </c>
    </row>
    <row r="6" spans="1:1" x14ac:dyDescent="0.2">
      <c r="A6" s="221" t="s">
        <v>437</v>
      </c>
    </row>
    <row r="7" spans="1:1" x14ac:dyDescent="0.2">
      <c r="A7" s="221" t="s">
        <v>72</v>
      </c>
    </row>
    <row r="8" spans="1:1" x14ac:dyDescent="0.2">
      <c r="A8" s="221" t="s">
        <v>85</v>
      </c>
    </row>
    <row r="9" spans="1:1" x14ac:dyDescent="0.2">
      <c r="A9" s="221" t="s">
        <v>86</v>
      </c>
    </row>
    <row r="10" spans="1:1" x14ac:dyDescent="0.2">
      <c r="A10" s="221" t="s">
        <v>102</v>
      </c>
    </row>
    <row r="11" spans="1:1" x14ac:dyDescent="0.2">
      <c r="A11" s="221" t="s">
        <v>109</v>
      </c>
    </row>
    <row r="12" spans="1:1" x14ac:dyDescent="0.2">
      <c r="A12" s="221" t="s">
        <v>134</v>
      </c>
    </row>
    <row r="13" spans="1:1" x14ac:dyDescent="0.2">
      <c r="A13" s="221" t="s">
        <v>149</v>
      </c>
    </row>
    <row r="14" spans="1:1" x14ac:dyDescent="0.2">
      <c r="A14" s="221" t="s">
        <v>162</v>
      </c>
    </row>
    <row r="15" spans="1:1" x14ac:dyDescent="0.2">
      <c r="A15" s="221" t="s">
        <v>187</v>
      </c>
    </row>
    <row r="16" spans="1:1" x14ac:dyDescent="0.2">
      <c r="A16" s="221" t="s">
        <v>214</v>
      </c>
    </row>
    <row r="17" spans="1:1" x14ac:dyDescent="0.2">
      <c r="A17" s="221" t="s">
        <v>220</v>
      </c>
    </row>
    <row r="18" spans="1:1" x14ac:dyDescent="0.2">
      <c r="A18" s="221" t="s">
        <v>238</v>
      </c>
    </row>
    <row r="19" spans="1:1" x14ac:dyDescent="0.2">
      <c r="A19" s="221" t="s">
        <v>246</v>
      </c>
    </row>
    <row r="20" spans="1:1" x14ac:dyDescent="0.2">
      <c r="A20" s="221" t="s">
        <v>252</v>
      </c>
    </row>
    <row r="21" spans="1:1" x14ac:dyDescent="0.2">
      <c r="A21" s="221" t="s">
        <v>291</v>
      </c>
    </row>
    <row r="22" spans="1:1" x14ac:dyDescent="0.2">
      <c r="A22" s="221" t="s">
        <v>383</v>
      </c>
    </row>
    <row r="23" spans="1:1" x14ac:dyDescent="0.2">
      <c r="A23" s="221" t="s">
        <v>425</v>
      </c>
    </row>
    <row r="24" spans="1:1" x14ac:dyDescent="0.2">
      <c r="A24" s="221" t="s">
        <v>436</v>
      </c>
    </row>
  </sheetData>
  <hyperlinks>
    <hyperlink ref="A2" location="4.1.1.!A1" display="4.1.1. Sources and use of the national economy" xr:uid="{10786311-D62F-4CD7-BC1C-2BE404455EA9}"/>
    <hyperlink ref="A3" location="4.1.2.!A1" display="4.1.2. Exports and imports of goods and services [at current prices, billion HUF]" xr:uid="{4A803EB0-958D-4E9F-8E98-1D888AA29A2D}"/>
    <hyperlink ref="A4" location="4.1.3.!A1" display="4.1.3. Per capita gross domestic product (GDP)" xr:uid="{38E93F6A-5337-49F7-8B32-77B0510F9192}"/>
    <hyperlink ref="A5" location="4.1.4.!A1" display="4.1.4. Volume indices of gross domestic product (GDP)" xr:uid="{C7891EE8-71E2-4A46-8C53-EC1403E32037}"/>
    <hyperlink ref="A6" location="4.1.5.!A1" display="4.1.5. Gross output by industries" xr:uid="{F2062FDB-A513-4EC6-916C-6DB78B12398D}"/>
    <hyperlink ref="A7" location="4.1.6.!A1" display="4.1.6. Gross value added by industries" xr:uid="{35536341-5F27-42FC-BACD-2F3C05C0F9CA}"/>
    <hyperlink ref="A8" location="4.1.7.!A1" display="4.1.7. Gross output by sectors and by industries, 2006 [at current basic prices, million HUF]" xr:uid="{D611B863-C555-47CD-8290-523C3A10458E}"/>
    <hyperlink ref="A9" location="4.1.8.!A1" display="4.1.8. Gross value added by sectors and by industries, 2006 [at current basic prices, million HUF]" xr:uid="{B510EFD6-44EF-4E86-A72B-F75638F13762}"/>
    <hyperlink ref="A10" location="4.1.9.!A1" display="4.1.9. Use of gross domestic product (GDP)" xr:uid="{E83F1713-C599-4A48-8A4B-C41BB564BDE7}"/>
    <hyperlink ref="A11" location="4.1.10.!A1" display="4.1.10. Volume indices of gross domestic product (GDP) by categories of domestic use" xr:uid="{B77E1137-C8D9-47E6-BBB4-1756BFEAD7B2}"/>
    <hyperlink ref="A12" location="4.1.11.!A1" display="4.1.11. Summary figures of taxes and subsidies on production [million HUF]" xr:uid="{3F754463-5F3B-48A1-93A0-087E0D5A5187}"/>
    <hyperlink ref="A13" location="4.1.12.!A1" display="4.1.12. Gross domestic product (GDP) and gross national income (GNI)" xr:uid="{BCF93DE5-DDAF-4998-96A3-12FC672E48CB}"/>
    <hyperlink ref="A14" location="4.1.13.!A1" display="4.1.13. Structure of corporations by sub-sectors of ownership, 2006" xr:uid="{69B7F2A9-5009-46EB-809D-5D6D66079529}"/>
    <hyperlink ref="A15" location="4.1.14.!A1" display="4.1.14. Household income" xr:uid="{14C2E6A3-B820-44CD-B8BE-CACCE9CC8E08}"/>
    <hyperlink ref="A16" location="4.1.15.!A1" display="4.1.15. Social benefits, 2006 [at current prices, million HUF]" xr:uid="{D0984DEB-AB5A-4B1C-A201-43A854D7B472}"/>
    <hyperlink ref="A17" location="4.1.16.!A1" display="4.1.16. Index of real wages and salaries and real income" xr:uid="{04DB7DCA-2287-48D1-8C85-44F84EFFF9B6}"/>
    <hyperlink ref="A18" location="4.1.17.!A1" display="4.1.17. Household consumption by purpose (COICOP)" xr:uid="{09193E17-341A-436C-BE8C-8CC088D9C881}"/>
    <hyperlink ref="A19" location="4.1.18.!A1" display="4.1.18. Household consumption expenditure by durability of goods" xr:uid="{D2734BCD-1050-4950-BB7A-9BD71FE9B07B}"/>
    <hyperlink ref="A20" location="4.1.19.!A1" display="4.1.19. Nutrient consumption [daily average quantity per capita]" xr:uid="{9960F21C-20F3-4B80-8506-882071354490}"/>
    <hyperlink ref="A21" location="4.1.20.!A1" display="4.1.20. Consumption of food, beverages and tobacco [annual average quantity, per capita, kg]" xr:uid="{67917061-D2B7-4A47-AAAC-24D1875661E9}"/>
    <hyperlink ref="A22" location="4.1.21.!A1" display="4.1.21. Distribution of income accounts in general government sector by subsectors [million HUF]" xr:uid="{A1E6FD6D-F0F9-4533-B28F-1BB95DFD9724}"/>
    <hyperlink ref="A23" location="4.1.22.!A1" display="4.1.22. Use of income accounts and capital accounts in general government sector by subsectors [million HUF]" xr:uid="{AEC1BF7A-E25E-4626-8F68-3D29DD992A6A}"/>
    <hyperlink ref="A24" location="4.1.23.!A1" display="4.1.23. Use of household income" xr:uid="{37BE9473-0C5C-4193-B286-813538F9C12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D84B4-BA75-406E-9A1A-FFC732E99E58}">
  <sheetPr codeName="Munka10"/>
  <dimension ref="A1:G17"/>
  <sheetViews>
    <sheetView zoomScaleNormal="100" workbookViewId="0"/>
  </sheetViews>
  <sheetFormatPr defaultRowHeight="11.25" x14ac:dyDescent="0.2"/>
  <cols>
    <col min="1" max="1" width="29.5703125" style="55" customWidth="1"/>
    <col min="2" max="7" width="9.7109375" style="55" customWidth="1"/>
    <col min="8" max="16384" width="9.140625" style="55"/>
  </cols>
  <sheetData>
    <row r="1" spans="1:7" ht="12" thickBot="1" x14ac:dyDescent="0.25">
      <c r="A1" s="61" t="s">
        <v>102</v>
      </c>
      <c r="B1" s="59"/>
      <c r="C1" s="60"/>
      <c r="D1" s="60"/>
      <c r="E1" s="60"/>
      <c r="F1" s="59"/>
      <c r="G1" s="59"/>
    </row>
    <row r="2" spans="1:7" x14ac:dyDescent="0.2">
      <c r="A2" s="237" t="s">
        <v>12</v>
      </c>
      <c r="B2" s="234" t="s">
        <v>11</v>
      </c>
      <c r="C2" s="239"/>
      <c r="D2" s="240"/>
      <c r="E2" s="234" t="s">
        <v>10</v>
      </c>
      <c r="F2" s="236"/>
      <c r="G2" s="236"/>
    </row>
    <row r="3" spans="1:7" x14ac:dyDescent="0.2">
      <c r="A3" s="238"/>
      <c r="B3" s="42">
        <v>2005</v>
      </c>
      <c r="C3" s="42">
        <v>2006</v>
      </c>
      <c r="D3" s="43">
        <v>2007</v>
      </c>
      <c r="E3" s="42">
        <v>2005</v>
      </c>
      <c r="F3" s="42">
        <v>2006</v>
      </c>
      <c r="G3" s="41">
        <v>2007</v>
      </c>
    </row>
    <row r="4" spans="1:7" ht="22.5" x14ac:dyDescent="0.2">
      <c r="A4" s="58" t="s">
        <v>101</v>
      </c>
      <c r="B4" s="39">
        <v>11764</v>
      </c>
      <c r="C4" s="39">
        <v>12384.4</v>
      </c>
      <c r="D4" s="39">
        <v>13263.7</v>
      </c>
      <c r="E4" s="39">
        <v>103.4</v>
      </c>
      <c r="F4" s="39">
        <v>101.9</v>
      </c>
      <c r="G4" s="39">
        <v>100.7</v>
      </c>
    </row>
    <row r="5" spans="1:7" ht="22.5" x14ac:dyDescent="0.2">
      <c r="A5" s="58" t="s">
        <v>100</v>
      </c>
      <c r="B5" s="36">
        <v>4958</v>
      </c>
      <c r="C5" s="36">
        <v>5425.8</v>
      </c>
      <c r="D5" s="36">
        <v>5369.7</v>
      </c>
      <c r="E5" s="36">
        <v>102.5</v>
      </c>
      <c r="F5" s="36">
        <v>104.3</v>
      </c>
      <c r="G5" s="36">
        <v>92.5</v>
      </c>
    </row>
    <row r="6" spans="1:7" x14ac:dyDescent="0.2">
      <c r="A6" s="58" t="s">
        <v>99</v>
      </c>
      <c r="B6" s="36">
        <v>360.8</v>
      </c>
      <c r="C6" s="36">
        <v>363.7</v>
      </c>
      <c r="D6" s="36">
        <v>381.7</v>
      </c>
      <c r="E6" s="36">
        <v>104.8</v>
      </c>
      <c r="F6" s="36">
        <v>94</v>
      </c>
      <c r="G6" s="36">
        <v>97.3</v>
      </c>
    </row>
    <row r="7" spans="1:7" ht="22.5" x14ac:dyDescent="0.2">
      <c r="A7" s="58" t="s">
        <v>98</v>
      </c>
      <c r="B7" s="36">
        <v>17082.8</v>
      </c>
      <c r="C7" s="36">
        <v>18173.900000000001</v>
      </c>
      <c r="D7" s="36">
        <v>19015.099999999999</v>
      </c>
      <c r="E7" s="36">
        <v>103.1</v>
      </c>
      <c r="F7" s="36">
        <v>102.4</v>
      </c>
      <c r="G7" s="36">
        <v>98.2</v>
      </c>
    </row>
    <row r="8" spans="1:7" s="56" customFormat="1" x14ac:dyDescent="0.2">
      <c r="A8" s="58" t="s">
        <v>97</v>
      </c>
      <c r="B8" s="36">
        <v>3146.7</v>
      </c>
      <c r="C8" s="36">
        <v>3360</v>
      </c>
      <c r="D8" s="36">
        <v>3289.2</v>
      </c>
      <c r="E8" s="36">
        <v>104.6</v>
      </c>
      <c r="F8" s="36">
        <v>102.1</v>
      </c>
      <c r="G8" s="36">
        <v>89.2</v>
      </c>
    </row>
    <row r="9" spans="1:7" s="56" customFormat="1" x14ac:dyDescent="0.2">
      <c r="A9" s="58" t="s">
        <v>96</v>
      </c>
      <c r="B9" s="36">
        <v>2785.9</v>
      </c>
      <c r="C9" s="36">
        <v>2996.3</v>
      </c>
      <c r="D9" s="36">
        <v>2907.5</v>
      </c>
      <c r="E9" s="36">
        <v>104.5</v>
      </c>
      <c r="F9" s="36">
        <v>103.1</v>
      </c>
      <c r="G9" s="36">
        <v>88.2</v>
      </c>
    </row>
    <row r="10" spans="1:7" s="56" customFormat="1" ht="22.5" x14ac:dyDescent="0.2">
      <c r="A10" s="58" t="s">
        <v>95</v>
      </c>
      <c r="B10" s="36">
        <v>14910.7</v>
      </c>
      <c r="C10" s="36">
        <v>15744.4</v>
      </c>
      <c r="D10" s="36">
        <v>16552.900000000001</v>
      </c>
      <c r="E10" s="36">
        <v>103.6</v>
      </c>
      <c r="F10" s="36">
        <v>101.9</v>
      </c>
      <c r="G10" s="36">
        <v>98.2</v>
      </c>
    </row>
    <row r="11" spans="1:7" s="56" customFormat="1" ht="22.5" x14ac:dyDescent="0.2">
      <c r="A11" s="58" t="s">
        <v>94</v>
      </c>
      <c r="B11" s="36">
        <v>2172.1</v>
      </c>
      <c r="C11" s="36">
        <v>2429.5</v>
      </c>
      <c r="D11" s="36">
        <v>2462.1999999999998</v>
      </c>
      <c r="E11" s="36">
        <v>99.9</v>
      </c>
      <c r="F11" s="36">
        <v>105.8</v>
      </c>
      <c r="G11" s="36">
        <v>97.8</v>
      </c>
    </row>
    <row r="12" spans="1:7" s="56" customFormat="1" x14ac:dyDescent="0.2">
      <c r="A12" s="58" t="s">
        <v>93</v>
      </c>
      <c r="B12" s="36">
        <v>5173.5</v>
      </c>
      <c r="C12" s="36">
        <v>5130.8</v>
      </c>
      <c r="D12" s="36">
        <v>5343.7</v>
      </c>
      <c r="E12" s="36">
        <v>108.5</v>
      </c>
      <c r="F12" s="36">
        <v>93.8</v>
      </c>
      <c r="G12" s="36">
        <v>101.5</v>
      </c>
    </row>
    <row r="13" spans="1:7" s="56" customFormat="1" x14ac:dyDescent="0.2">
      <c r="A13" s="58" t="s">
        <v>92</v>
      </c>
      <c r="B13" s="36">
        <v>147</v>
      </c>
      <c r="C13" s="36">
        <v>645.70000000000005</v>
      </c>
      <c r="D13" s="36">
        <v>676.6</v>
      </c>
      <c r="E13" s="36" t="s">
        <v>88</v>
      </c>
      <c r="F13" s="36" t="s">
        <v>88</v>
      </c>
      <c r="G13" s="36" t="s">
        <v>88</v>
      </c>
    </row>
    <row r="14" spans="1:7" s="56" customFormat="1" x14ac:dyDescent="0.2">
      <c r="A14" s="58" t="s">
        <v>91</v>
      </c>
      <c r="B14" s="36">
        <v>5320.5</v>
      </c>
      <c r="C14" s="36">
        <v>5776.5</v>
      </c>
      <c r="D14" s="36">
        <v>6020.3</v>
      </c>
      <c r="E14" s="36">
        <v>96.4</v>
      </c>
      <c r="F14" s="36">
        <v>99.9</v>
      </c>
      <c r="G14" s="36">
        <v>101.6</v>
      </c>
    </row>
    <row r="15" spans="1:7" s="56" customFormat="1" x14ac:dyDescent="0.2">
      <c r="A15" s="57" t="s">
        <v>90</v>
      </c>
      <c r="B15" s="33">
        <v>22403.3</v>
      </c>
      <c r="C15" s="33">
        <v>23950.400000000001</v>
      </c>
      <c r="D15" s="33">
        <v>25035.4</v>
      </c>
      <c r="E15" s="33">
        <v>101.4</v>
      </c>
      <c r="F15" s="33">
        <v>101.8</v>
      </c>
      <c r="G15" s="33">
        <v>99</v>
      </c>
    </row>
    <row r="16" spans="1:7" s="56" customFormat="1" ht="22.5" x14ac:dyDescent="0.2">
      <c r="A16" s="58" t="s">
        <v>89</v>
      </c>
      <c r="B16" s="36">
        <v>-405.9</v>
      </c>
      <c r="C16" s="36">
        <v>-165.2</v>
      </c>
      <c r="D16" s="36">
        <v>383.8</v>
      </c>
      <c r="E16" s="36" t="s">
        <v>88</v>
      </c>
      <c r="F16" s="36" t="s">
        <v>88</v>
      </c>
      <c r="G16" s="36" t="s">
        <v>88</v>
      </c>
    </row>
    <row r="17" spans="1:7" s="56" customFormat="1" ht="22.5" x14ac:dyDescent="0.2">
      <c r="A17" s="57" t="s">
        <v>87</v>
      </c>
      <c r="B17" s="33">
        <v>21997.4</v>
      </c>
      <c r="C17" s="33">
        <v>23785.200000000001</v>
      </c>
      <c r="D17" s="33">
        <v>25419.200000000001</v>
      </c>
      <c r="E17" s="33">
        <v>104</v>
      </c>
      <c r="F17" s="33">
        <v>104.1</v>
      </c>
      <c r="G17" s="33">
        <v>101.1</v>
      </c>
    </row>
  </sheetData>
  <mergeCells count="3">
    <mergeCell ref="E2:G2"/>
    <mergeCell ref="A2:A3"/>
    <mergeCell ref="B2:D2"/>
  </mergeCells>
  <pageMargins left="0.74803149606299213" right="0.74803149606299213" top="0.62992125984251968" bottom="0.86614173228346458" header="0.51181102362204722" footer="0.62992125984251968"/>
  <pageSetup paperSize="9" orientation="portrait" cellComments="atEn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5C0CD0-18E9-4A18-B5DD-087891FC7E4A}">
  <sheetPr codeName="Munka11"/>
  <dimension ref="A1:G19"/>
  <sheetViews>
    <sheetView zoomScaleNormal="100" workbookViewId="0"/>
  </sheetViews>
  <sheetFormatPr defaultRowHeight="11.25" x14ac:dyDescent="0.2"/>
  <cols>
    <col min="1" max="1" width="8.5703125" style="1" customWidth="1"/>
    <col min="2" max="5" width="13.28515625" style="1" customWidth="1"/>
    <col min="6" max="6" width="12.85546875" style="1" customWidth="1"/>
    <col min="7" max="7" width="13.28515625" style="1" customWidth="1"/>
    <col min="8" max="16384" width="9.140625" style="1"/>
  </cols>
  <sheetData>
    <row r="1" spans="1:7" s="70" customFormat="1" ht="12" thickBot="1" x14ac:dyDescent="0.3">
      <c r="A1" s="11" t="s">
        <v>109</v>
      </c>
      <c r="B1" s="71"/>
      <c r="C1" s="71"/>
      <c r="D1" s="71"/>
      <c r="E1" s="71"/>
      <c r="F1" s="71"/>
      <c r="G1" s="71"/>
    </row>
    <row r="2" spans="1:7" x14ac:dyDescent="0.2">
      <c r="A2" s="227" t="s">
        <v>34</v>
      </c>
      <c r="B2" s="224" t="s">
        <v>108</v>
      </c>
      <c r="C2" s="243" t="s">
        <v>32</v>
      </c>
      <c r="D2" s="243"/>
      <c r="E2" s="243"/>
      <c r="F2" s="243"/>
      <c r="G2" s="232"/>
    </row>
    <row r="3" spans="1:7" ht="33.75" x14ac:dyDescent="0.2">
      <c r="A3" s="241"/>
      <c r="B3" s="242"/>
      <c r="C3" s="69" t="s">
        <v>107</v>
      </c>
      <c r="D3" s="69" t="s">
        <v>106</v>
      </c>
      <c r="E3" s="69" t="s">
        <v>105</v>
      </c>
      <c r="F3" s="69" t="s">
        <v>104</v>
      </c>
      <c r="G3" s="68" t="s">
        <v>103</v>
      </c>
    </row>
    <row r="4" spans="1:7" x14ac:dyDescent="0.2">
      <c r="A4" s="223" t="s">
        <v>25</v>
      </c>
      <c r="B4" s="223"/>
      <c r="C4" s="223"/>
      <c r="D4" s="223"/>
      <c r="E4" s="223"/>
      <c r="F4" s="223"/>
      <c r="G4" s="223"/>
    </row>
    <row r="5" spans="1:7" x14ac:dyDescent="0.2">
      <c r="A5" s="65">
        <v>2001</v>
      </c>
      <c r="B5" s="62">
        <v>121.2</v>
      </c>
      <c r="C5" s="62">
        <v>107</v>
      </c>
      <c r="D5" s="62">
        <v>114.4</v>
      </c>
      <c r="E5" s="62">
        <v>108.1</v>
      </c>
      <c r="F5" s="62">
        <v>151.5</v>
      </c>
      <c r="G5" s="62">
        <v>171.8</v>
      </c>
    </row>
    <row r="6" spans="1:7" x14ac:dyDescent="0.2">
      <c r="A6" s="65">
        <v>2002</v>
      </c>
      <c r="B6" s="64">
        <v>128.80000000000001</v>
      </c>
      <c r="C6" s="62">
        <v>117.6</v>
      </c>
      <c r="D6" s="62">
        <v>120.4</v>
      </c>
      <c r="E6" s="62">
        <v>118</v>
      </c>
      <c r="F6" s="64">
        <v>166.4</v>
      </c>
      <c r="G6" s="64">
        <v>168.2</v>
      </c>
    </row>
    <row r="7" spans="1:7" x14ac:dyDescent="0.2">
      <c r="A7" s="65">
        <v>2003</v>
      </c>
      <c r="B7" s="64">
        <v>136.80000000000001</v>
      </c>
      <c r="C7" s="62">
        <v>126.8</v>
      </c>
      <c r="D7" s="62">
        <v>126.6</v>
      </c>
      <c r="E7" s="62">
        <v>126.8</v>
      </c>
      <c r="F7" s="64">
        <v>170</v>
      </c>
      <c r="G7" s="64">
        <v>172.7</v>
      </c>
    </row>
    <row r="8" spans="1:7" x14ac:dyDescent="0.2">
      <c r="A8" s="65">
        <v>2004</v>
      </c>
      <c r="B8" s="64">
        <v>142.80000000000001</v>
      </c>
      <c r="C8" s="62">
        <v>130.4</v>
      </c>
      <c r="D8" s="62">
        <v>126.4</v>
      </c>
      <c r="E8" s="62">
        <v>129.9</v>
      </c>
      <c r="F8" s="64">
        <v>183.4</v>
      </c>
      <c r="G8" s="64">
        <v>190.8</v>
      </c>
    </row>
    <row r="9" spans="1:7" x14ac:dyDescent="0.2">
      <c r="A9" s="65">
        <v>2005</v>
      </c>
      <c r="B9" s="64">
        <v>144.80000000000001</v>
      </c>
      <c r="C9" s="62">
        <v>135.1</v>
      </c>
      <c r="D9" s="62">
        <v>126.3</v>
      </c>
      <c r="E9" s="62">
        <v>134</v>
      </c>
      <c r="F9" s="64">
        <v>199.1</v>
      </c>
      <c r="G9" s="64">
        <v>184</v>
      </c>
    </row>
    <row r="10" spans="1:7" x14ac:dyDescent="0.2">
      <c r="A10" s="65">
        <v>2006</v>
      </c>
      <c r="B10" s="64">
        <v>147.5</v>
      </c>
      <c r="C10" s="62">
        <v>137.6669</v>
      </c>
      <c r="D10" s="62">
        <v>133.62539999999998</v>
      </c>
      <c r="E10" s="62">
        <v>137.21600000000001</v>
      </c>
      <c r="F10" s="64">
        <v>186.8</v>
      </c>
      <c r="G10" s="64">
        <v>183.8</v>
      </c>
    </row>
    <row r="11" spans="1:7" x14ac:dyDescent="0.2">
      <c r="A11" s="63">
        <v>2007</v>
      </c>
      <c r="B11" s="62">
        <v>146</v>
      </c>
      <c r="C11" s="62">
        <v>135.18889580000001</v>
      </c>
      <c r="D11" s="62">
        <v>130.68564119999996</v>
      </c>
      <c r="E11" s="62">
        <v>134.74611200000001</v>
      </c>
      <c r="F11" s="62">
        <v>189.6</v>
      </c>
      <c r="G11" s="62">
        <v>186.8</v>
      </c>
    </row>
    <row r="12" spans="1:7" x14ac:dyDescent="0.2">
      <c r="A12" s="229" t="s">
        <v>24</v>
      </c>
      <c r="B12" s="229"/>
      <c r="C12" s="229"/>
      <c r="D12" s="229"/>
      <c r="E12" s="229"/>
      <c r="F12" s="229"/>
      <c r="G12" s="229"/>
    </row>
    <row r="13" spans="1:7" x14ac:dyDescent="0.2">
      <c r="A13" s="65">
        <v>2001</v>
      </c>
      <c r="B13" s="62">
        <v>102.2</v>
      </c>
      <c r="C13" s="62">
        <v>105.7</v>
      </c>
      <c r="D13" s="62">
        <v>101</v>
      </c>
      <c r="E13" s="62">
        <v>105</v>
      </c>
      <c r="F13" s="62">
        <v>105.2</v>
      </c>
      <c r="G13" s="62">
        <v>95.4</v>
      </c>
    </row>
    <row r="14" spans="1:7" x14ac:dyDescent="0.2">
      <c r="A14" s="65">
        <v>2002</v>
      </c>
      <c r="B14" s="66">
        <v>106.2</v>
      </c>
      <c r="C14" s="67">
        <v>109.9</v>
      </c>
      <c r="D14" s="67">
        <v>105.3</v>
      </c>
      <c r="E14" s="67">
        <v>109.2</v>
      </c>
      <c r="F14" s="66">
        <v>109.8</v>
      </c>
      <c r="G14" s="66">
        <v>97.9</v>
      </c>
    </row>
    <row r="15" spans="1:7" x14ac:dyDescent="0.2">
      <c r="A15" s="65">
        <v>2003</v>
      </c>
      <c r="B15" s="66">
        <v>106.3</v>
      </c>
      <c r="C15" s="67">
        <v>107.8</v>
      </c>
      <c r="D15" s="67">
        <v>105.1</v>
      </c>
      <c r="E15" s="67">
        <v>107.5</v>
      </c>
      <c r="F15" s="66">
        <v>102.2</v>
      </c>
      <c r="G15" s="66">
        <v>102.7</v>
      </c>
    </row>
    <row r="16" spans="1:7" x14ac:dyDescent="0.2">
      <c r="A16" s="65">
        <v>2004</v>
      </c>
      <c r="B16" s="64">
        <v>104.4</v>
      </c>
      <c r="C16" s="62">
        <v>102.8</v>
      </c>
      <c r="D16" s="62">
        <v>99.9</v>
      </c>
      <c r="E16" s="62">
        <v>102.4</v>
      </c>
      <c r="F16" s="64">
        <v>107.9</v>
      </c>
      <c r="G16" s="64">
        <v>110.5</v>
      </c>
    </row>
    <row r="17" spans="1:7" x14ac:dyDescent="0.2">
      <c r="A17" s="65">
        <v>2005</v>
      </c>
      <c r="B17" s="64">
        <v>101.4</v>
      </c>
      <c r="C17" s="62">
        <v>103.6</v>
      </c>
      <c r="D17" s="62">
        <v>99.9</v>
      </c>
      <c r="E17" s="62">
        <v>103.1</v>
      </c>
      <c r="F17" s="64">
        <v>108.5</v>
      </c>
      <c r="G17" s="64">
        <v>96.4</v>
      </c>
    </row>
    <row r="18" spans="1:7" x14ac:dyDescent="0.2">
      <c r="A18" s="65">
        <v>2006</v>
      </c>
      <c r="B18" s="64">
        <v>101.8</v>
      </c>
      <c r="C18" s="62">
        <v>101.9</v>
      </c>
      <c r="D18" s="62">
        <v>105.8</v>
      </c>
      <c r="E18" s="62">
        <v>102.4</v>
      </c>
      <c r="F18" s="64">
        <v>93.8</v>
      </c>
      <c r="G18" s="64">
        <v>99.9</v>
      </c>
    </row>
    <row r="19" spans="1:7" x14ac:dyDescent="0.2">
      <c r="A19" s="63">
        <v>2007</v>
      </c>
      <c r="B19" s="62">
        <v>99</v>
      </c>
      <c r="C19" s="62">
        <v>98.2</v>
      </c>
      <c r="D19" s="62">
        <v>97.8</v>
      </c>
      <c r="E19" s="62">
        <v>98.2</v>
      </c>
      <c r="F19" s="62">
        <v>101.5</v>
      </c>
      <c r="G19" s="62">
        <v>101.6</v>
      </c>
    </row>
  </sheetData>
  <mergeCells count="5">
    <mergeCell ref="A12:G12"/>
    <mergeCell ref="A4:G4"/>
    <mergeCell ref="A2:A3"/>
    <mergeCell ref="B2:B3"/>
    <mergeCell ref="C2:G2"/>
  </mergeCells>
  <pageMargins left="0.74803149606299213" right="0.74803149606299213" top="0.62992125984251968" bottom="0.86614173228346458" header="0.51181102362204722" footer="0.62992125984251968"/>
  <pageSetup paperSize="9" orientation="portrait" cellComments="atEnd"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5EF4FE-D3A7-4A88-A4BB-FF794EC8B041}">
  <sheetPr codeName="Munka12"/>
  <dimension ref="A1:D29"/>
  <sheetViews>
    <sheetView zoomScaleNormal="100" workbookViewId="0"/>
  </sheetViews>
  <sheetFormatPr defaultRowHeight="11.25" x14ac:dyDescent="0.2"/>
  <cols>
    <col min="1" max="1" width="40.7109375" style="1" customWidth="1"/>
    <col min="2" max="4" width="15.7109375" style="1" customWidth="1"/>
    <col min="5" max="16384" width="9.140625" style="1"/>
  </cols>
  <sheetData>
    <row r="1" spans="1:4" ht="12" thickBot="1" x14ac:dyDescent="0.25">
      <c r="A1" s="82" t="s">
        <v>134</v>
      </c>
    </row>
    <row r="2" spans="1:4" x14ac:dyDescent="0.2">
      <c r="A2" s="80" t="s">
        <v>12</v>
      </c>
      <c r="B2" s="15">
        <v>2005</v>
      </c>
      <c r="C2" s="15">
        <v>2006</v>
      </c>
      <c r="D2" s="24">
        <v>2007</v>
      </c>
    </row>
    <row r="3" spans="1:4" x14ac:dyDescent="0.2">
      <c r="A3" s="37" t="s">
        <v>133</v>
      </c>
      <c r="B3" s="48">
        <v>1856547</v>
      </c>
      <c r="C3" s="48">
        <v>1800345</v>
      </c>
      <c r="D3" s="48">
        <v>2013271</v>
      </c>
    </row>
    <row r="4" spans="1:4" x14ac:dyDescent="0.2">
      <c r="A4" s="37" t="s">
        <v>132</v>
      </c>
      <c r="B4" s="48">
        <v>37153</v>
      </c>
      <c r="C4" s="48">
        <v>37830</v>
      </c>
      <c r="D4" s="48">
        <v>37451</v>
      </c>
    </row>
    <row r="5" spans="1:4" x14ac:dyDescent="0.2">
      <c r="A5" s="26" t="s">
        <v>114</v>
      </c>
      <c r="B5" s="47"/>
      <c r="C5" s="47"/>
      <c r="D5" s="47"/>
    </row>
    <row r="6" spans="1:4" x14ac:dyDescent="0.2">
      <c r="A6" s="77" t="s">
        <v>131</v>
      </c>
      <c r="B6" s="48">
        <v>34618</v>
      </c>
      <c r="C6" s="48">
        <v>35449</v>
      </c>
      <c r="D6" s="48">
        <v>36570</v>
      </c>
    </row>
    <row r="7" spans="1:4" x14ac:dyDescent="0.2">
      <c r="A7" s="37" t="s">
        <v>130</v>
      </c>
      <c r="B7" s="48">
        <v>1467282</v>
      </c>
      <c r="C7" s="48">
        <f>+C9+C10</f>
        <v>1655384.4</v>
      </c>
      <c r="D7" s="48">
        <f>+D9+D10</f>
        <v>1841917.6</v>
      </c>
    </row>
    <row r="8" spans="1:4" x14ac:dyDescent="0.2">
      <c r="A8" s="26" t="s">
        <v>114</v>
      </c>
      <c r="B8" s="47"/>
      <c r="C8" s="47"/>
      <c r="D8" s="47"/>
    </row>
    <row r="9" spans="1:4" x14ac:dyDescent="0.2">
      <c r="A9" s="77" t="s">
        <v>129</v>
      </c>
      <c r="B9" s="48">
        <v>680522</v>
      </c>
      <c r="C9" s="48">
        <v>762131</v>
      </c>
      <c r="D9" s="48">
        <v>847832</v>
      </c>
    </row>
    <row r="10" spans="1:4" x14ac:dyDescent="0.2">
      <c r="A10" s="77" t="s">
        <v>128</v>
      </c>
      <c r="B10" s="48">
        <v>786760</v>
      </c>
      <c r="C10" s="48">
        <v>893253.4</v>
      </c>
      <c r="D10" s="48">
        <v>994085.6</v>
      </c>
    </row>
    <row r="11" spans="1:4" x14ac:dyDescent="0.2">
      <c r="A11" s="76" t="s">
        <v>127</v>
      </c>
      <c r="B11" s="79">
        <v>3360982</v>
      </c>
      <c r="C11" s="79">
        <f>+C7+C3+C4</f>
        <v>3493559.4</v>
      </c>
      <c r="D11" s="79">
        <f>+D7+D3+D4</f>
        <v>3892639.6</v>
      </c>
    </row>
    <row r="12" spans="1:4" x14ac:dyDescent="0.2">
      <c r="A12" s="37" t="s">
        <v>126</v>
      </c>
      <c r="B12" s="48">
        <v>39459</v>
      </c>
      <c r="C12" s="48">
        <v>43644</v>
      </c>
      <c r="D12" s="48">
        <v>50171</v>
      </c>
    </row>
    <row r="13" spans="1:4" x14ac:dyDescent="0.2">
      <c r="A13" s="37" t="s">
        <v>125</v>
      </c>
      <c r="B13" s="48">
        <v>78489</v>
      </c>
      <c r="C13" s="48">
        <v>90327</v>
      </c>
      <c r="D13" s="48">
        <v>120142</v>
      </c>
    </row>
    <row r="14" spans="1:4" x14ac:dyDescent="0.2">
      <c r="A14" s="26" t="s">
        <v>114</v>
      </c>
      <c r="B14" s="47"/>
      <c r="C14" s="47"/>
      <c r="D14" s="47"/>
    </row>
    <row r="15" spans="1:4" x14ac:dyDescent="0.2">
      <c r="A15" s="77" t="s">
        <v>124</v>
      </c>
      <c r="B15" s="48">
        <v>5621</v>
      </c>
      <c r="C15" s="48">
        <v>8091</v>
      </c>
      <c r="D15" s="48">
        <v>9653</v>
      </c>
    </row>
    <row r="16" spans="1:4" x14ac:dyDescent="0.2">
      <c r="A16" s="77" t="s">
        <v>123</v>
      </c>
      <c r="B16" s="48">
        <v>72868</v>
      </c>
      <c r="C16" s="48">
        <v>82236</v>
      </c>
      <c r="D16" s="48">
        <v>98903</v>
      </c>
    </row>
    <row r="17" spans="1:4" s="75" customFormat="1" x14ac:dyDescent="0.2">
      <c r="A17" s="76" t="s">
        <v>122</v>
      </c>
      <c r="B17" s="54">
        <v>117948</v>
      </c>
      <c r="C17" s="54">
        <f>+C12+C13</f>
        <v>133971</v>
      </c>
      <c r="D17" s="54">
        <f>+D12+D13</f>
        <v>170313</v>
      </c>
    </row>
    <row r="18" spans="1:4" x14ac:dyDescent="0.2">
      <c r="A18" s="74" t="s">
        <v>121</v>
      </c>
      <c r="B18" s="54">
        <v>3478930</v>
      </c>
      <c r="C18" s="54">
        <f>+C17+C11</f>
        <v>3627530.4</v>
      </c>
      <c r="D18" s="54">
        <f>+D17+D11</f>
        <v>4062952.6</v>
      </c>
    </row>
    <row r="19" spans="1:4" x14ac:dyDescent="0.2">
      <c r="A19" s="37" t="s">
        <v>120</v>
      </c>
      <c r="B19" s="48">
        <v>10397</v>
      </c>
      <c r="C19" s="48">
        <v>5555</v>
      </c>
      <c r="D19" s="48">
        <v>3445</v>
      </c>
    </row>
    <row r="20" spans="1:4" x14ac:dyDescent="0.2">
      <c r="A20" s="37" t="s">
        <v>119</v>
      </c>
      <c r="B20" s="48">
        <v>10397</v>
      </c>
      <c r="C20" s="48">
        <v>5555</v>
      </c>
      <c r="D20" s="48">
        <v>3445</v>
      </c>
    </row>
    <row r="21" spans="1:4" x14ac:dyDescent="0.2">
      <c r="A21" s="37" t="s">
        <v>118</v>
      </c>
      <c r="B21" s="78">
        <v>191476</v>
      </c>
      <c r="C21" s="78">
        <v>242800</v>
      </c>
      <c r="D21" s="48">
        <v>265241</v>
      </c>
    </row>
    <row r="22" spans="1:4" s="75" customFormat="1" x14ac:dyDescent="0.2">
      <c r="A22" s="76" t="s">
        <v>117</v>
      </c>
      <c r="B22" s="73">
        <v>201873</v>
      </c>
      <c r="C22" s="72">
        <f>+C19+C21</f>
        <v>248355</v>
      </c>
      <c r="D22" s="46">
        <f>+D19+D21</f>
        <v>268686</v>
      </c>
    </row>
    <row r="23" spans="1:4" x14ac:dyDescent="0.2">
      <c r="A23" s="37" t="s">
        <v>116</v>
      </c>
      <c r="B23" s="48">
        <v>156415</v>
      </c>
      <c r="C23" s="47">
        <v>208746</v>
      </c>
      <c r="D23" s="47">
        <v>211837</v>
      </c>
    </row>
    <row r="24" spans="1:4" x14ac:dyDescent="0.2">
      <c r="A24" s="37" t="s">
        <v>115</v>
      </c>
      <c r="B24" s="48">
        <v>80990</v>
      </c>
      <c r="C24" s="47">
        <v>68133</v>
      </c>
      <c r="D24" s="47">
        <v>76564</v>
      </c>
    </row>
    <row r="25" spans="1:4" x14ac:dyDescent="0.2">
      <c r="A25" s="26" t="s">
        <v>114</v>
      </c>
      <c r="B25" s="47"/>
      <c r="C25" s="47"/>
      <c r="D25" s="47"/>
    </row>
    <row r="26" spans="1:4" x14ac:dyDescent="0.2">
      <c r="A26" s="77" t="s">
        <v>113</v>
      </c>
      <c r="B26" s="48">
        <v>74659</v>
      </c>
      <c r="C26" s="47">
        <v>60430</v>
      </c>
      <c r="D26" s="47">
        <v>65118</v>
      </c>
    </row>
    <row r="27" spans="1:4" x14ac:dyDescent="0.2">
      <c r="A27" s="77" t="s">
        <v>112</v>
      </c>
      <c r="B27" s="48">
        <v>6331</v>
      </c>
      <c r="C27" s="47">
        <v>7703</v>
      </c>
      <c r="D27" s="47">
        <v>11446</v>
      </c>
    </row>
    <row r="28" spans="1:4" s="75" customFormat="1" x14ac:dyDescent="0.2">
      <c r="A28" s="76" t="s">
        <v>111</v>
      </c>
      <c r="B28" s="54">
        <v>237405</v>
      </c>
      <c r="C28" s="46">
        <f>+C23+C24</f>
        <v>276879</v>
      </c>
      <c r="D28" s="46">
        <f>+D23+D24</f>
        <v>288401</v>
      </c>
    </row>
    <row r="29" spans="1:4" x14ac:dyDescent="0.2">
      <c r="A29" s="74" t="s">
        <v>110</v>
      </c>
      <c r="B29" s="73">
        <v>439278</v>
      </c>
      <c r="C29" s="72">
        <f>+C22+C28</f>
        <v>525234</v>
      </c>
      <c r="D29" s="46">
        <f>+D22+D28</f>
        <v>557087</v>
      </c>
    </row>
  </sheetData>
  <pageMargins left="0.74803149606299213" right="0.74803149606299213" top="0.62992125984251968" bottom="0.86614173228346458" header="0.51181102362204722" footer="0.62992125984251968"/>
  <pageSetup paperSize="9" orientation="portrait" cellComments="atEn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C5C2DD-C9F4-4B29-A43A-7039073F2235}">
  <sheetPr codeName="Munka13"/>
  <dimension ref="A1:D22"/>
  <sheetViews>
    <sheetView zoomScaleNormal="100" workbookViewId="0"/>
  </sheetViews>
  <sheetFormatPr defaultRowHeight="11.25" x14ac:dyDescent="0.2"/>
  <cols>
    <col min="1" max="1" width="44" style="83" customWidth="1"/>
    <col min="2" max="4" width="14.7109375" style="83" customWidth="1"/>
    <col min="5" max="16384" width="9.140625" style="83"/>
  </cols>
  <sheetData>
    <row r="1" spans="1:4" x14ac:dyDescent="0.2">
      <c r="A1" s="100" t="s">
        <v>149</v>
      </c>
      <c r="B1" s="99"/>
    </row>
    <row r="2" spans="1:4" x14ac:dyDescent="0.2">
      <c r="A2" s="98" t="s">
        <v>148</v>
      </c>
      <c r="B2" s="97">
        <v>2005</v>
      </c>
      <c r="C2" s="96">
        <v>2006</v>
      </c>
      <c r="D2" s="95">
        <v>2007</v>
      </c>
    </row>
    <row r="3" spans="1:4" x14ac:dyDescent="0.2">
      <c r="A3" s="229" t="s">
        <v>147</v>
      </c>
      <c r="B3" s="229"/>
      <c r="C3" s="229"/>
      <c r="D3" s="229"/>
    </row>
    <row r="4" spans="1:4" x14ac:dyDescent="0.2">
      <c r="A4" s="94" t="s">
        <v>136</v>
      </c>
      <c r="B4" s="88">
        <v>21997374</v>
      </c>
      <c r="C4" s="88">
        <v>23785244</v>
      </c>
      <c r="D4" s="88">
        <v>25419164</v>
      </c>
    </row>
    <row r="5" spans="1:4" x14ac:dyDescent="0.2">
      <c r="A5" s="87" t="s">
        <v>146</v>
      </c>
      <c r="B5" s="93"/>
      <c r="C5" s="93"/>
      <c r="D5" s="93"/>
    </row>
    <row r="6" spans="1:4" x14ac:dyDescent="0.2">
      <c r="A6" s="91" t="s">
        <v>144</v>
      </c>
      <c r="B6" s="90">
        <v>370354</v>
      </c>
      <c r="C6" s="90">
        <v>423744</v>
      </c>
      <c r="D6" s="90">
        <v>450976</v>
      </c>
    </row>
    <row r="7" spans="1:4" x14ac:dyDescent="0.2">
      <c r="A7" s="91" t="s">
        <v>143</v>
      </c>
      <c r="B7" s="90">
        <v>162681</v>
      </c>
      <c r="C7" s="90">
        <v>183247</v>
      </c>
      <c r="D7" s="90">
        <v>198946</v>
      </c>
    </row>
    <row r="8" spans="1:4" x14ac:dyDescent="0.2">
      <c r="A8" s="91" t="s">
        <v>139</v>
      </c>
      <c r="B8" s="90">
        <v>207673</v>
      </c>
      <c r="C8" s="90">
        <v>240497</v>
      </c>
      <c r="D8" s="90">
        <v>252030</v>
      </c>
    </row>
    <row r="9" spans="1:4" x14ac:dyDescent="0.2">
      <c r="A9" s="87" t="s">
        <v>145</v>
      </c>
      <c r="B9" s="92"/>
      <c r="C9" s="92"/>
      <c r="D9" s="92"/>
    </row>
    <row r="10" spans="1:4" x14ac:dyDescent="0.2">
      <c r="A10" s="91" t="s">
        <v>144</v>
      </c>
      <c r="B10" s="90">
        <v>351845</v>
      </c>
      <c r="C10" s="90">
        <v>1270385</v>
      </c>
      <c r="D10" s="90">
        <v>1639318</v>
      </c>
    </row>
    <row r="11" spans="1:4" x14ac:dyDescent="0.2">
      <c r="A11" s="91" t="s">
        <v>143</v>
      </c>
      <c r="B11" s="90">
        <v>1808010</v>
      </c>
      <c r="C11" s="90">
        <v>3012401</v>
      </c>
      <c r="D11" s="90">
        <v>3747381</v>
      </c>
    </row>
    <row r="12" spans="1:4" x14ac:dyDescent="0.2">
      <c r="A12" s="91" t="s">
        <v>139</v>
      </c>
      <c r="B12" s="90">
        <v>-1456165</v>
      </c>
      <c r="C12" s="90">
        <v>-1742016</v>
      </c>
      <c r="D12" s="90">
        <v>-2108063</v>
      </c>
    </row>
    <row r="13" spans="1:4" x14ac:dyDescent="0.2">
      <c r="A13" s="87" t="s">
        <v>142</v>
      </c>
      <c r="B13" s="90"/>
      <c r="C13" s="90"/>
      <c r="D13" s="90"/>
    </row>
    <row r="14" spans="1:4" x14ac:dyDescent="0.2">
      <c r="A14" s="91" t="s">
        <v>141</v>
      </c>
      <c r="B14" s="90">
        <v>23480</v>
      </c>
      <c r="C14" s="90">
        <v>275183</v>
      </c>
      <c r="D14" s="90">
        <v>462707</v>
      </c>
    </row>
    <row r="15" spans="1:4" x14ac:dyDescent="0.2">
      <c r="A15" s="91" t="s">
        <v>140</v>
      </c>
      <c r="B15" s="90">
        <v>471787</v>
      </c>
      <c r="C15" s="90">
        <v>669123</v>
      </c>
      <c r="D15" s="90">
        <v>971863</v>
      </c>
    </row>
    <row r="16" spans="1:4" x14ac:dyDescent="0.2">
      <c r="A16" s="91" t="s">
        <v>139</v>
      </c>
      <c r="B16" s="90">
        <v>-448307</v>
      </c>
      <c r="C16" s="90">
        <v>-393940</v>
      </c>
      <c r="D16" s="90">
        <v>-509156</v>
      </c>
    </row>
    <row r="17" spans="1:4" x14ac:dyDescent="0.2">
      <c r="A17" s="85" t="s">
        <v>138</v>
      </c>
      <c r="B17" s="90">
        <v>64298</v>
      </c>
      <c r="C17" s="90">
        <v>66901</v>
      </c>
      <c r="D17" s="90">
        <v>87336</v>
      </c>
    </row>
    <row r="18" spans="1:4" x14ac:dyDescent="0.2">
      <c r="A18" s="85" t="s">
        <v>137</v>
      </c>
      <c r="B18" s="90">
        <v>141302</v>
      </c>
      <c r="C18" s="90">
        <v>185199</v>
      </c>
      <c r="D18" s="90">
        <v>198408</v>
      </c>
    </row>
    <row r="19" spans="1:4" x14ac:dyDescent="0.2">
      <c r="A19" s="89" t="s">
        <v>135</v>
      </c>
      <c r="B19" s="88">
        <v>20825886</v>
      </c>
      <c r="C19" s="88">
        <v>22402023</v>
      </c>
      <c r="D19" s="88">
        <v>23674203</v>
      </c>
    </row>
    <row r="20" spans="1:4" x14ac:dyDescent="0.2">
      <c r="A20" s="229" t="s">
        <v>10</v>
      </c>
      <c r="B20" s="229"/>
      <c r="C20" s="229"/>
      <c r="D20" s="229"/>
    </row>
    <row r="21" spans="1:4" x14ac:dyDescent="0.2">
      <c r="A21" s="87" t="s">
        <v>136</v>
      </c>
      <c r="B21" s="86">
        <v>104</v>
      </c>
      <c r="C21" s="86">
        <v>104.1</v>
      </c>
      <c r="D21" s="86">
        <v>101.1</v>
      </c>
    </row>
    <row r="22" spans="1:4" x14ac:dyDescent="0.2">
      <c r="A22" s="85" t="s">
        <v>135</v>
      </c>
      <c r="B22" s="84">
        <v>103.76</v>
      </c>
      <c r="C22" s="84">
        <v>103.58</v>
      </c>
      <c r="D22" s="84">
        <v>99.97</v>
      </c>
    </row>
  </sheetData>
  <mergeCells count="2">
    <mergeCell ref="A3:D3"/>
    <mergeCell ref="A20:D20"/>
  </mergeCells>
  <pageMargins left="0.74803149606299213" right="0.74803149606299213" top="0.62992125984251968" bottom="0.86614173228346458" header="0.51181102362204722" footer="0.62992125984251968"/>
  <pageSetup paperSize="9" orientation="portrait" cellComments="atEnd"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348FF-EEB3-4E26-BA59-EBFA236EF3EE}">
  <sheetPr codeName="Munka14"/>
  <dimension ref="A1:F51"/>
  <sheetViews>
    <sheetView zoomScaleNormal="100" workbookViewId="0"/>
  </sheetViews>
  <sheetFormatPr defaultRowHeight="11.25" x14ac:dyDescent="0.2"/>
  <cols>
    <col min="1" max="1" width="7.28515625" style="1" customWidth="1"/>
    <col min="2" max="2" width="31.5703125" style="1" customWidth="1"/>
    <col min="3" max="6" width="12.28515625" style="1" customWidth="1"/>
    <col min="7" max="16384" width="9.140625" style="1"/>
  </cols>
  <sheetData>
    <row r="1" spans="1:6" ht="12" thickBot="1" x14ac:dyDescent="0.25">
      <c r="A1" s="11" t="s">
        <v>162</v>
      </c>
      <c r="B1" s="106"/>
      <c r="C1" s="106"/>
      <c r="D1" s="106"/>
      <c r="E1" s="106"/>
      <c r="F1" s="106"/>
    </row>
    <row r="2" spans="1:6" x14ac:dyDescent="0.2">
      <c r="A2" s="236" t="s">
        <v>69</v>
      </c>
      <c r="B2" s="235"/>
      <c r="C2" s="246" t="s">
        <v>161</v>
      </c>
      <c r="D2" s="243"/>
      <c r="E2" s="243"/>
      <c r="F2" s="247" t="s">
        <v>0</v>
      </c>
    </row>
    <row r="3" spans="1:6" ht="22.5" x14ac:dyDescent="0.2">
      <c r="A3" s="105" t="s">
        <v>68</v>
      </c>
      <c r="B3" s="69" t="s">
        <v>67</v>
      </c>
      <c r="C3" s="69" t="s">
        <v>160</v>
      </c>
      <c r="D3" s="69" t="s">
        <v>159</v>
      </c>
      <c r="E3" s="69" t="s">
        <v>158</v>
      </c>
      <c r="F3" s="248"/>
    </row>
    <row r="4" spans="1:6" x14ac:dyDescent="0.2">
      <c r="A4" s="245" t="s">
        <v>157</v>
      </c>
      <c r="B4" s="245"/>
      <c r="C4" s="245"/>
      <c r="D4" s="245"/>
      <c r="E4" s="245"/>
      <c r="F4" s="245"/>
    </row>
    <row r="5" spans="1:6" x14ac:dyDescent="0.2">
      <c r="A5" s="37" t="s">
        <v>153</v>
      </c>
      <c r="B5" s="37" t="s">
        <v>65</v>
      </c>
      <c r="C5" s="101">
        <v>91</v>
      </c>
      <c r="D5" s="101">
        <v>673</v>
      </c>
      <c r="E5" s="101">
        <v>10291</v>
      </c>
      <c r="F5" s="47">
        <f t="shared" ref="F5:F14" si="0">SUM(C5:E5)</f>
        <v>11055</v>
      </c>
    </row>
    <row r="6" spans="1:6" x14ac:dyDescent="0.2">
      <c r="A6" s="37" t="s">
        <v>64</v>
      </c>
      <c r="B6" s="37" t="s">
        <v>63</v>
      </c>
      <c r="C6" s="104">
        <v>4</v>
      </c>
      <c r="D6" s="104">
        <v>71</v>
      </c>
      <c r="E6" s="104">
        <v>399</v>
      </c>
      <c r="F6" s="47">
        <f t="shared" si="0"/>
        <v>474</v>
      </c>
    </row>
    <row r="7" spans="1:6" x14ac:dyDescent="0.2">
      <c r="A7" s="37" t="s">
        <v>62</v>
      </c>
      <c r="B7" s="37" t="s">
        <v>61</v>
      </c>
      <c r="C7" s="104">
        <v>153</v>
      </c>
      <c r="D7" s="104">
        <v>2926</v>
      </c>
      <c r="E7" s="104">
        <v>33914</v>
      </c>
      <c r="F7" s="47">
        <f t="shared" si="0"/>
        <v>36993</v>
      </c>
    </row>
    <row r="8" spans="1:6" x14ac:dyDescent="0.2">
      <c r="A8" s="37" t="s">
        <v>60</v>
      </c>
      <c r="B8" s="37" t="s">
        <v>59</v>
      </c>
      <c r="C8" s="101">
        <v>237</v>
      </c>
      <c r="D8" s="101">
        <v>85</v>
      </c>
      <c r="E8" s="101">
        <v>503</v>
      </c>
      <c r="F8" s="47">
        <f t="shared" si="0"/>
        <v>825</v>
      </c>
    </row>
    <row r="9" spans="1:6" x14ac:dyDescent="0.2">
      <c r="A9" s="37" t="s">
        <v>58</v>
      </c>
      <c r="B9" s="37" t="s">
        <v>57</v>
      </c>
      <c r="C9" s="101">
        <v>164</v>
      </c>
      <c r="D9" s="101">
        <v>780</v>
      </c>
      <c r="E9" s="101">
        <v>32169</v>
      </c>
      <c r="F9" s="47">
        <f t="shared" si="0"/>
        <v>33113</v>
      </c>
    </row>
    <row r="10" spans="1:6" ht="22.5" x14ac:dyDescent="0.2">
      <c r="A10" s="37" t="s">
        <v>77</v>
      </c>
      <c r="B10" s="37" t="s">
        <v>152</v>
      </c>
      <c r="C10" s="101">
        <v>217</v>
      </c>
      <c r="D10" s="101">
        <v>8375</v>
      </c>
      <c r="E10" s="101">
        <v>79736</v>
      </c>
      <c r="F10" s="47">
        <f t="shared" si="0"/>
        <v>88328</v>
      </c>
    </row>
    <row r="11" spans="1:6" x14ac:dyDescent="0.2">
      <c r="A11" s="37" t="s">
        <v>54</v>
      </c>
      <c r="B11" s="37" t="s">
        <v>53</v>
      </c>
      <c r="C11" s="101">
        <v>58</v>
      </c>
      <c r="D11" s="101">
        <v>1140</v>
      </c>
      <c r="E11" s="101">
        <v>14784</v>
      </c>
      <c r="F11" s="47">
        <f t="shared" si="0"/>
        <v>15982</v>
      </c>
    </row>
    <row r="12" spans="1:6" x14ac:dyDescent="0.2">
      <c r="A12" s="37" t="s">
        <v>52</v>
      </c>
      <c r="B12" s="37" t="s">
        <v>51</v>
      </c>
      <c r="C12" s="101">
        <v>121</v>
      </c>
      <c r="D12" s="101">
        <v>801</v>
      </c>
      <c r="E12" s="101">
        <v>12835</v>
      </c>
      <c r="F12" s="47">
        <f t="shared" si="0"/>
        <v>13757</v>
      </c>
    </row>
    <row r="13" spans="1:6" x14ac:dyDescent="0.2">
      <c r="A13" s="37" t="s">
        <v>76</v>
      </c>
      <c r="B13" s="37" t="s">
        <v>49</v>
      </c>
      <c r="C13" s="47">
        <v>30</v>
      </c>
      <c r="D13" s="47">
        <v>213</v>
      </c>
      <c r="E13" s="47">
        <v>4368</v>
      </c>
      <c r="F13" s="47">
        <f t="shared" si="0"/>
        <v>4611</v>
      </c>
    </row>
    <row r="14" spans="1:6" x14ac:dyDescent="0.2">
      <c r="A14" s="37" t="s">
        <v>151</v>
      </c>
      <c r="B14" s="37" t="s">
        <v>150</v>
      </c>
      <c r="C14" s="101">
        <v>756</v>
      </c>
      <c r="D14" s="101">
        <v>8902</v>
      </c>
      <c r="E14" s="101">
        <v>116035</v>
      </c>
      <c r="F14" s="47">
        <f t="shared" si="0"/>
        <v>125693</v>
      </c>
    </row>
    <row r="15" spans="1:6" x14ac:dyDescent="0.2">
      <c r="A15" s="34"/>
      <c r="B15" s="34" t="s">
        <v>0</v>
      </c>
      <c r="C15" s="46">
        <f>SUM(C5:C14)</f>
        <v>1831</v>
      </c>
      <c r="D15" s="46">
        <f>SUM(D5:D14)</f>
        <v>23966</v>
      </c>
      <c r="E15" s="46">
        <f>SUM(E5:E14)</f>
        <v>305034</v>
      </c>
      <c r="F15" s="46">
        <f>SUM(F5:F14)</f>
        <v>330831</v>
      </c>
    </row>
    <row r="16" spans="1:6" x14ac:dyDescent="0.2">
      <c r="A16" s="244" t="s">
        <v>156</v>
      </c>
      <c r="B16" s="244"/>
      <c r="C16" s="244"/>
      <c r="D16" s="244"/>
      <c r="E16" s="244"/>
      <c r="F16" s="244"/>
    </row>
    <row r="17" spans="1:6" x14ac:dyDescent="0.2">
      <c r="A17" s="103" t="s">
        <v>153</v>
      </c>
      <c r="B17" s="37" t="s">
        <v>65</v>
      </c>
      <c r="C17" s="101">
        <v>8732</v>
      </c>
      <c r="D17" s="101">
        <v>4435</v>
      </c>
      <c r="E17" s="101">
        <v>95320</v>
      </c>
      <c r="F17" s="101">
        <f t="shared" ref="F17:F26" si="1">SUM(C17:E17)</f>
        <v>108487</v>
      </c>
    </row>
    <row r="18" spans="1:6" x14ac:dyDescent="0.2">
      <c r="A18" s="103" t="s">
        <v>64</v>
      </c>
      <c r="B18" s="37" t="s">
        <v>63</v>
      </c>
      <c r="C18" s="101">
        <v>23</v>
      </c>
      <c r="D18" s="101">
        <v>1102</v>
      </c>
      <c r="E18" s="101">
        <v>4267</v>
      </c>
      <c r="F18" s="101">
        <f t="shared" si="1"/>
        <v>5392</v>
      </c>
    </row>
    <row r="19" spans="1:6" x14ac:dyDescent="0.2">
      <c r="A19" s="103" t="s">
        <v>62</v>
      </c>
      <c r="B19" s="37" t="s">
        <v>61</v>
      </c>
      <c r="C19" s="101">
        <v>17049</v>
      </c>
      <c r="D19" s="101">
        <v>286253</v>
      </c>
      <c r="E19" s="101">
        <v>391922</v>
      </c>
      <c r="F19" s="101">
        <f t="shared" si="1"/>
        <v>695224</v>
      </c>
    </row>
    <row r="20" spans="1:6" x14ac:dyDescent="0.2">
      <c r="A20" s="103" t="s">
        <v>60</v>
      </c>
      <c r="B20" s="37" t="s">
        <v>59</v>
      </c>
      <c r="C20" s="101">
        <v>45971</v>
      </c>
      <c r="D20" s="101">
        <v>1422</v>
      </c>
      <c r="E20" s="101">
        <v>6225</v>
      </c>
      <c r="F20" s="101">
        <f t="shared" si="1"/>
        <v>53618</v>
      </c>
    </row>
    <row r="21" spans="1:6" x14ac:dyDescent="0.2">
      <c r="A21" s="103" t="s">
        <v>58</v>
      </c>
      <c r="B21" s="37" t="s">
        <v>57</v>
      </c>
      <c r="C21" s="101">
        <v>2986</v>
      </c>
      <c r="D21" s="101">
        <v>10568</v>
      </c>
      <c r="E21" s="101">
        <v>166822</v>
      </c>
      <c r="F21" s="101">
        <f t="shared" si="1"/>
        <v>180376</v>
      </c>
    </row>
    <row r="22" spans="1:6" ht="22.5" x14ac:dyDescent="0.2">
      <c r="A22" s="103" t="s">
        <v>77</v>
      </c>
      <c r="B22" s="37" t="s">
        <v>152</v>
      </c>
      <c r="C22" s="101">
        <v>3090</v>
      </c>
      <c r="D22" s="101">
        <v>109162</v>
      </c>
      <c r="E22" s="101">
        <v>339104</v>
      </c>
      <c r="F22" s="101">
        <f t="shared" si="1"/>
        <v>451356</v>
      </c>
    </row>
    <row r="23" spans="1:6" x14ac:dyDescent="0.2">
      <c r="A23" s="103" t="s">
        <v>54</v>
      </c>
      <c r="B23" s="37" t="s">
        <v>53</v>
      </c>
      <c r="C23" s="101">
        <v>403</v>
      </c>
      <c r="D23" s="101">
        <v>10936</v>
      </c>
      <c r="E23" s="101">
        <v>78117</v>
      </c>
      <c r="F23" s="101">
        <f t="shared" si="1"/>
        <v>89456</v>
      </c>
    </row>
    <row r="24" spans="1:6" x14ac:dyDescent="0.2">
      <c r="A24" s="103" t="s">
        <v>52</v>
      </c>
      <c r="B24" s="37" t="s">
        <v>51</v>
      </c>
      <c r="C24" s="101">
        <v>129876</v>
      </c>
      <c r="D24" s="101">
        <v>21774</v>
      </c>
      <c r="E24" s="101">
        <v>76897</v>
      </c>
      <c r="F24" s="101">
        <f t="shared" si="1"/>
        <v>228547</v>
      </c>
    </row>
    <row r="25" spans="1:6" x14ac:dyDescent="0.2">
      <c r="A25" s="103" t="s">
        <v>76</v>
      </c>
      <c r="B25" s="37" t="s">
        <v>49</v>
      </c>
      <c r="C25" s="101">
        <v>9732</v>
      </c>
      <c r="D25" s="101">
        <v>38999</v>
      </c>
      <c r="E25" s="101">
        <v>25412</v>
      </c>
      <c r="F25" s="47">
        <f t="shared" si="1"/>
        <v>74143</v>
      </c>
    </row>
    <row r="26" spans="1:6" x14ac:dyDescent="0.2">
      <c r="A26" s="103" t="s">
        <v>151</v>
      </c>
      <c r="B26" s="37" t="s">
        <v>150</v>
      </c>
      <c r="C26" s="101">
        <v>29528</v>
      </c>
      <c r="D26" s="101">
        <v>60726</v>
      </c>
      <c r="E26" s="101">
        <v>351255</v>
      </c>
      <c r="F26" s="101">
        <f t="shared" si="1"/>
        <v>441509</v>
      </c>
    </row>
    <row r="27" spans="1:6" x14ac:dyDescent="0.2">
      <c r="A27" s="34"/>
      <c r="B27" s="34" t="s">
        <v>0</v>
      </c>
      <c r="C27" s="46">
        <f>SUM(C17:C26)</f>
        <v>247390</v>
      </c>
      <c r="D27" s="46">
        <f>SUM(D17:D26)</f>
        <v>545377</v>
      </c>
      <c r="E27" s="46">
        <f>SUM(E17:E26)</f>
        <v>1535341</v>
      </c>
      <c r="F27" s="46">
        <f>SUM(F17:F26)</f>
        <v>2328108</v>
      </c>
    </row>
    <row r="28" spans="1:6" s="102" customFormat="1" x14ac:dyDescent="0.2">
      <c r="A28" s="249" t="s">
        <v>155</v>
      </c>
      <c r="B28" s="249"/>
      <c r="C28" s="249"/>
      <c r="D28" s="249"/>
      <c r="E28" s="249"/>
      <c r="F28" s="249"/>
    </row>
    <row r="29" spans="1:6" x14ac:dyDescent="0.2">
      <c r="A29" s="37" t="s">
        <v>153</v>
      </c>
      <c r="B29" s="37" t="s">
        <v>65</v>
      </c>
      <c r="C29" s="101">
        <v>29087</v>
      </c>
      <c r="D29" s="101">
        <v>21550</v>
      </c>
      <c r="E29" s="101">
        <v>221063</v>
      </c>
      <c r="F29" s="101">
        <f t="shared" ref="F29:F38" si="2">SUM(C29:E29)</f>
        <v>271700</v>
      </c>
    </row>
    <row r="30" spans="1:6" x14ac:dyDescent="0.2">
      <c r="A30" s="37" t="s">
        <v>64</v>
      </c>
      <c r="B30" s="37" t="s">
        <v>63</v>
      </c>
      <c r="C30" s="101">
        <v>52</v>
      </c>
      <c r="D30" s="101">
        <v>20832</v>
      </c>
      <c r="E30" s="101">
        <v>12246</v>
      </c>
      <c r="F30" s="101">
        <f t="shared" si="2"/>
        <v>33130</v>
      </c>
    </row>
    <row r="31" spans="1:6" x14ac:dyDescent="0.2">
      <c r="A31" s="37" t="s">
        <v>62</v>
      </c>
      <c r="B31" s="37" t="s">
        <v>61</v>
      </c>
      <c r="C31" s="101">
        <v>134478</v>
      </c>
      <c r="D31" s="101">
        <v>1330065</v>
      </c>
      <c r="E31" s="101">
        <v>553605</v>
      </c>
      <c r="F31" s="101">
        <f t="shared" si="2"/>
        <v>2018148</v>
      </c>
    </row>
    <row r="32" spans="1:6" x14ac:dyDescent="0.2">
      <c r="A32" s="37" t="s">
        <v>60</v>
      </c>
      <c r="B32" s="37" t="s">
        <v>59</v>
      </c>
      <c r="C32" s="101">
        <v>1080118</v>
      </c>
      <c r="D32" s="101">
        <v>34512</v>
      </c>
      <c r="E32" s="101">
        <v>87551</v>
      </c>
      <c r="F32" s="101">
        <f t="shared" si="2"/>
        <v>1202181</v>
      </c>
    </row>
    <row r="33" spans="1:6" x14ac:dyDescent="0.2">
      <c r="A33" s="37" t="s">
        <v>58</v>
      </c>
      <c r="B33" s="37" t="s">
        <v>57</v>
      </c>
      <c r="C33" s="101">
        <v>11246</v>
      </c>
      <c r="D33" s="101">
        <v>52178</v>
      </c>
      <c r="E33" s="101">
        <v>137515</v>
      </c>
      <c r="F33" s="101">
        <f t="shared" si="2"/>
        <v>200939</v>
      </c>
    </row>
    <row r="34" spans="1:6" ht="22.5" x14ac:dyDescent="0.2">
      <c r="A34" s="37" t="s">
        <v>77</v>
      </c>
      <c r="B34" s="37" t="s">
        <v>152</v>
      </c>
      <c r="C34" s="101">
        <v>8776</v>
      </c>
      <c r="D34" s="101">
        <v>651302</v>
      </c>
      <c r="E34" s="101">
        <v>378145</v>
      </c>
      <c r="F34" s="101">
        <f t="shared" si="2"/>
        <v>1038223</v>
      </c>
    </row>
    <row r="35" spans="1:6" x14ac:dyDescent="0.2">
      <c r="A35" s="37" t="s">
        <v>54</v>
      </c>
      <c r="B35" s="37" t="s">
        <v>53</v>
      </c>
      <c r="C35" s="101">
        <v>633</v>
      </c>
      <c r="D35" s="101">
        <v>51220</v>
      </c>
      <c r="E35" s="101">
        <v>122962</v>
      </c>
      <c r="F35" s="101">
        <f t="shared" si="2"/>
        <v>174815</v>
      </c>
    </row>
    <row r="36" spans="1:6" x14ac:dyDescent="0.2">
      <c r="A36" s="37" t="s">
        <v>52</v>
      </c>
      <c r="B36" s="37" t="s">
        <v>51</v>
      </c>
      <c r="C36" s="101">
        <v>404169</v>
      </c>
      <c r="D36" s="101">
        <v>220011</v>
      </c>
      <c r="E36" s="101">
        <v>191208</v>
      </c>
      <c r="F36" s="101">
        <f t="shared" si="2"/>
        <v>815388</v>
      </c>
    </row>
    <row r="37" spans="1:6" x14ac:dyDescent="0.2">
      <c r="A37" s="37" t="s">
        <v>76</v>
      </c>
      <c r="B37" s="37" t="s">
        <v>49</v>
      </c>
      <c r="C37" s="101">
        <v>140349</v>
      </c>
      <c r="D37" s="101">
        <v>490484</v>
      </c>
      <c r="E37" s="101">
        <v>173275</v>
      </c>
      <c r="F37" s="101">
        <f t="shared" si="2"/>
        <v>804108</v>
      </c>
    </row>
    <row r="38" spans="1:6" x14ac:dyDescent="0.2">
      <c r="A38" s="37" t="s">
        <v>151</v>
      </c>
      <c r="B38" s="37" t="s">
        <v>150</v>
      </c>
      <c r="C38" s="101">
        <v>267260</v>
      </c>
      <c r="D38" s="101">
        <v>1284850</v>
      </c>
      <c r="E38" s="101">
        <v>1118437</v>
      </c>
      <c r="F38" s="101">
        <f t="shared" si="2"/>
        <v>2670547</v>
      </c>
    </row>
    <row r="39" spans="1:6" x14ac:dyDescent="0.2">
      <c r="A39" s="34"/>
      <c r="B39" s="34" t="s">
        <v>0</v>
      </c>
      <c r="C39" s="54">
        <f>SUM(C29:C38)</f>
        <v>2076168</v>
      </c>
      <c r="D39" s="54">
        <f>SUM(D29:D38)</f>
        <v>4157004</v>
      </c>
      <c r="E39" s="54">
        <f>SUM(E29:E38)</f>
        <v>2996007</v>
      </c>
      <c r="F39" s="54">
        <f>SUM(F29:F38)</f>
        <v>9229179</v>
      </c>
    </row>
    <row r="40" spans="1:6" x14ac:dyDescent="0.2">
      <c r="A40" s="244" t="s">
        <v>154</v>
      </c>
      <c r="B40" s="244"/>
      <c r="C40" s="244"/>
      <c r="D40" s="244"/>
      <c r="E40" s="244"/>
      <c r="F40" s="244"/>
    </row>
    <row r="41" spans="1:6" x14ac:dyDescent="0.2">
      <c r="A41" s="37" t="s">
        <v>153</v>
      </c>
      <c r="B41" s="37" t="s">
        <v>65</v>
      </c>
      <c r="C41" s="101">
        <v>20141</v>
      </c>
      <c r="D41" s="101">
        <v>23736</v>
      </c>
      <c r="E41" s="101">
        <v>284480</v>
      </c>
      <c r="F41" s="101">
        <f t="shared" ref="F41:F50" si="3">SUM(C41:E41)</f>
        <v>328357</v>
      </c>
    </row>
    <row r="42" spans="1:6" x14ac:dyDescent="0.2">
      <c r="A42" s="37" t="s">
        <v>64</v>
      </c>
      <c r="B42" s="37" t="s">
        <v>63</v>
      </c>
      <c r="C42" s="101">
        <v>53</v>
      </c>
      <c r="D42" s="101">
        <v>17064</v>
      </c>
      <c r="E42" s="101">
        <v>27234</v>
      </c>
      <c r="F42" s="101">
        <f t="shared" si="3"/>
        <v>44351</v>
      </c>
    </row>
    <row r="43" spans="1:6" x14ac:dyDescent="0.2">
      <c r="A43" s="37" t="s">
        <v>62</v>
      </c>
      <c r="B43" s="37" t="s">
        <v>61</v>
      </c>
      <c r="C43" s="101">
        <v>327773</v>
      </c>
      <c r="D43" s="101">
        <v>2354045</v>
      </c>
      <c r="E43" s="101">
        <v>1522260</v>
      </c>
      <c r="F43" s="101">
        <f t="shared" si="3"/>
        <v>4204078</v>
      </c>
    </row>
    <row r="44" spans="1:6" x14ac:dyDescent="0.2">
      <c r="A44" s="37" t="s">
        <v>60</v>
      </c>
      <c r="B44" s="37" t="s">
        <v>59</v>
      </c>
      <c r="C44" s="101">
        <v>423642</v>
      </c>
      <c r="D44" s="101">
        <v>12180</v>
      </c>
      <c r="E44" s="101">
        <v>67018</v>
      </c>
      <c r="F44" s="101">
        <f t="shared" si="3"/>
        <v>502840</v>
      </c>
    </row>
    <row r="45" spans="1:6" x14ac:dyDescent="0.2">
      <c r="A45" s="37" t="s">
        <v>58</v>
      </c>
      <c r="B45" s="37" t="s">
        <v>57</v>
      </c>
      <c r="C45" s="101">
        <v>5931</v>
      </c>
      <c r="D45" s="101">
        <v>94152</v>
      </c>
      <c r="E45" s="101">
        <v>498096</v>
      </c>
      <c r="F45" s="101">
        <f t="shared" si="3"/>
        <v>598179</v>
      </c>
    </row>
    <row r="46" spans="1:6" ht="22.5" x14ac:dyDescent="0.2">
      <c r="A46" s="37" t="s">
        <v>77</v>
      </c>
      <c r="B46" s="37" t="s">
        <v>152</v>
      </c>
      <c r="C46" s="101">
        <v>13325</v>
      </c>
      <c r="D46" s="101">
        <v>871233</v>
      </c>
      <c r="E46" s="101">
        <v>1013112</v>
      </c>
      <c r="F46" s="101">
        <f t="shared" si="3"/>
        <v>1897670</v>
      </c>
    </row>
    <row r="47" spans="1:6" x14ac:dyDescent="0.2">
      <c r="A47" s="37" t="s">
        <v>54</v>
      </c>
      <c r="B47" s="37" t="s">
        <v>53</v>
      </c>
      <c r="C47" s="101">
        <v>693</v>
      </c>
      <c r="D47" s="101">
        <v>41621</v>
      </c>
      <c r="E47" s="101">
        <v>122658</v>
      </c>
      <c r="F47" s="101">
        <f t="shared" si="3"/>
        <v>164972</v>
      </c>
    </row>
    <row r="48" spans="1:6" x14ac:dyDescent="0.2">
      <c r="A48" s="37" t="s">
        <v>52</v>
      </c>
      <c r="B48" s="37" t="s">
        <v>51</v>
      </c>
      <c r="C48" s="101">
        <v>618210</v>
      </c>
      <c r="D48" s="101">
        <v>312803</v>
      </c>
      <c r="E48" s="101">
        <v>430624</v>
      </c>
      <c r="F48" s="101">
        <f t="shared" si="3"/>
        <v>1361637</v>
      </c>
    </row>
    <row r="49" spans="1:6" x14ac:dyDescent="0.2">
      <c r="A49" s="37" t="s">
        <v>76</v>
      </c>
      <c r="B49" s="37" t="s">
        <v>49</v>
      </c>
      <c r="C49" s="101">
        <v>202352</v>
      </c>
      <c r="D49" s="101">
        <v>432121</v>
      </c>
      <c r="E49" s="101">
        <v>180352</v>
      </c>
      <c r="F49" s="101">
        <f t="shared" si="3"/>
        <v>814825</v>
      </c>
    </row>
    <row r="50" spans="1:6" x14ac:dyDescent="0.2">
      <c r="A50" s="37" t="s">
        <v>151</v>
      </c>
      <c r="B50" s="37" t="s">
        <v>150</v>
      </c>
      <c r="C50" s="101">
        <v>125015</v>
      </c>
      <c r="D50" s="101">
        <v>590953</v>
      </c>
      <c r="E50" s="101">
        <v>1194427</v>
      </c>
      <c r="F50" s="101">
        <f t="shared" si="3"/>
        <v>1910395</v>
      </c>
    </row>
    <row r="51" spans="1:6" x14ac:dyDescent="0.2">
      <c r="A51" s="34"/>
      <c r="B51" s="34" t="s">
        <v>0</v>
      </c>
      <c r="C51" s="54">
        <f>SUM(C41:C50)</f>
        <v>1737135</v>
      </c>
      <c r="D51" s="54">
        <f>SUM(D41:D50)</f>
        <v>4749908</v>
      </c>
      <c r="E51" s="54">
        <f>SUM(E41:E50)</f>
        <v>5340261</v>
      </c>
      <c r="F51" s="54">
        <f>SUM(F41:F50)</f>
        <v>11827304</v>
      </c>
    </row>
  </sheetData>
  <mergeCells count="7">
    <mergeCell ref="A40:F40"/>
    <mergeCell ref="A4:F4"/>
    <mergeCell ref="A16:F16"/>
    <mergeCell ref="A2:B2"/>
    <mergeCell ref="C2:E2"/>
    <mergeCell ref="F2:F3"/>
    <mergeCell ref="A28:F28"/>
  </mergeCells>
  <pageMargins left="0.74803149606299213" right="0.74803149606299213" top="0.62992125984251968" bottom="0.86614173228346458" header="0.51181102362204722" footer="0.62992125984251968"/>
  <pageSetup paperSize="9" orientation="portrait" cellComments="atEnd"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66AAC-C05A-44DA-83FA-84D4731F9744}">
  <sheetPr codeName="Munka15"/>
  <dimension ref="A1:E29"/>
  <sheetViews>
    <sheetView zoomScaleNormal="100" workbookViewId="0"/>
  </sheetViews>
  <sheetFormatPr defaultRowHeight="11.25" x14ac:dyDescent="0.2"/>
  <cols>
    <col min="1" max="1" width="44.5703125" style="107" customWidth="1"/>
    <col min="2" max="2" width="11.28515625" style="1" customWidth="1"/>
    <col min="3" max="3" width="10.5703125" style="1" customWidth="1"/>
    <col min="4" max="4" width="9" style="1" customWidth="1"/>
    <col min="5" max="5" width="9.5703125" style="1" customWidth="1"/>
    <col min="6" max="16384" width="9.140625" style="1"/>
  </cols>
  <sheetData>
    <row r="1" spans="1:5" ht="12" thickBot="1" x14ac:dyDescent="0.25">
      <c r="A1" s="82" t="s">
        <v>187</v>
      </c>
      <c r="B1" s="38"/>
      <c r="C1" s="38"/>
      <c r="D1" s="38"/>
      <c r="E1" s="38"/>
    </row>
    <row r="2" spans="1:5" s="118" customFormat="1" x14ac:dyDescent="0.25">
      <c r="A2" s="227" t="s">
        <v>12</v>
      </c>
      <c r="B2" s="247" t="s">
        <v>11</v>
      </c>
      <c r="C2" s="227"/>
      <c r="D2" s="247" t="s">
        <v>186</v>
      </c>
      <c r="E2" s="250"/>
    </row>
    <row r="3" spans="1:5" s="118" customFormat="1" x14ac:dyDescent="0.25">
      <c r="A3" s="228"/>
      <c r="B3" s="9">
        <v>2005</v>
      </c>
      <c r="C3" s="9">
        <v>2006</v>
      </c>
      <c r="D3" s="9">
        <v>2005</v>
      </c>
      <c r="E3" s="119">
        <v>2006</v>
      </c>
    </row>
    <row r="4" spans="1:5" x14ac:dyDescent="0.2">
      <c r="A4" s="117" t="s">
        <v>185</v>
      </c>
      <c r="B4" s="114">
        <v>7974.6</v>
      </c>
      <c r="C4" s="111">
        <v>8545.6</v>
      </c>
      <c r="D4" s="111">
        <v>103.7</v>
      </c>
      <c r="E4" s="111">
        <v>103.1</v>
      </c>
    </row>
    <row r="5" spans="1:5" x14ac:dyDescent="0.2">
      <c r="A5" s="107" t="s">
        <v>184</v>
      </c>
      <c r="B5" s="111">
        <v>2281.4</v>
      </c>
      <c r="C5" s="111">
        <v>2403.1999999999998</v>
      </c>
      <c r="D5" s="111">
        <v>105.5</v>
      </c>
      <c r="E5" s="111">
        <v>101.4</v>
      </c>
    </row>
    <row r="6" spans="1:5" s="75" customFormat="1" x14ac:dyDescent="0.2">
      <c r="A6" s="110" t="s">
        <v>146</v>
      </c>
      <c r="B6" s="109">
        <f>+B4+B5</f>
        <v>10256</v>
      </c>
      <c r="C6" s="12">
        <f>+C4+C5</f>
        <v>10948.8</v>
      </c>
      <c r="D6" s="108">
        <v>104.1</v>
      </c>
      <c r="E6" s="108">
        <v>102.7</v>
      </c>
    </row>
    <row r="7" spans="1:5" x14ac:dyDescent="0.2">
      <c r="A7" s="107" t="s">
        <v>183</v>
      </c>
      <c r="B7" s="111">
        <v>952.6</v>
      </c>
      <c r="C7" s="111">
        <v>1034.8</v>
      </c>
      <c r="D7" s="111">
        <v>102</v>
      </c>
      <c r="E7" s="111">
        <v>103.5</v>
      </c>
    </row>
    <row r="8" spans="1:5" x14ac:dyDescent="0.2">
      <c r="A8" s="107" t="s">
        <v>182</v>
      </c>
      <c r="B8" s="114">
        <v>2405.3000000000002</v>
      </c>
      <c r="C8" s="111">
        <v>2451.9</v>
      </c>
      <c r="D8" s="111">
        <v>102.8</v>
      </c>
      <c r="E8" s="111">
        <v>98</v>
      </c>
    </row>
    <row r="9" spans="1:5" x14ac:dyDescent="0.2">
      <c r="A9" s="107" t="s">
        <v>145</v>
      </c>
      <c r="B9" s="111">
        <v>579.1</v>
      </c>
      <c r="C9" s="111">
        <v>534.4</v>
      </c>
      <c r="D9" s="111">
        <v>78.7</v>
      </c>
      <c r="E9" s="111">
        <v>88.8</v>
      </c>
    </row>
    <row r="10" spans="1:5" x14ac:dyDescent="0.2">
      <c r="A10" s="107" t="s">
        <v>114</v>
      </c>
      <c r="B10" s="111"/>
      <c r="C10" s="111"/>
      <c r="D10" s="111"/>
      <c r="E10" s="111"/>
    </row>
    <row r="11" spans="1:5" x14ac:dyDescent="0.2">
      <c r="A11" s="116" t="s">
        <v>181</v>
      </c>
      <c r="B11" s="111">
        <v>201.7</v>
      </c>
      <c r="C11" s="111">
        <v>54.9</v>
      </c>
      <c r="D11" s="111">
        <v>74</v>
      </c>
      <c r="E11" s="111">
        <v>26.2</v>
      </c>
    </row>
    <row r="12" spans="1:5" x14ac:dyDescent="0.2">
      <c r="A12" s="116" t="s">
        <v>180</v>
      </c>
      <c r="B12" s="111">
        <v>160</v>
      </c>
      <c r="C12" s="111">
        <v>193.5</v>
      </c>
      <c r="D12" s="111">
        <v>60.3</v>
      </c>
      <c r="E12" s="111">
        <v>116.4</v>
      </c>
    </row>
    <row r="13" spans="1:5" s="75" customFormat="1" x14ac:dyDescent="0.2">
      <c r="A13" s="110" t="s">
        <v>179</v>
      </c>
      <c r="B13" s="109">
        <f>+B6+B7+B8+B9</f>
        <v>14193.000000000002</v>
      </c>
      <c r="C13" s="12">
        <f>+C6+C7+C8+C9</f>
        <v>14969.899999999998</v>
      </c>
      <c r="D13" s="108">
        <v>102.4</v>
      </c>
      <c r="E13" s="108">
        <v>101.4</v>
      </c>
    </row>
    <row r="14" spans="1:5" x14ac:dyDescent="0.2">
      <c r="A14" s="107" t="s">
        <v>178</v>
      </c>
      <c r="B14" s="111">
        <v>2426.4</v>
      </c>
      <c r="C14" s="111">
        <v>2656.1</v>
      </c>
      <c r="D14" s="111">
        <v>107.9</v>
      </c>
      <c r="E14" s="111">
        <v>105.4</v>
      </c>
    </row>
    <row r="15" spans="1:5" x14ac:dyDescent="0.2">
      <c r="A15" s="107" t="s">
        <v>177</v>
      </c>
      <c r="B15" s="111">
        <v>86.6</v>
      </c>
      <c r="C15" s="111">
        <v>96.5</v>
      </c>
      <c r="D15" s="111">
        <v>163.19999999999999</v>
      </c>
      <c r="E15" s="111">
        <v>107.2</v>
      </c>
    </row>
    <row r="16" spans="1:5" x14ac:dyDescent="0.2">
      <c r="A16" s="107" t="s">
        <v>176</v>
      </c>
      <c r="B16" s="111">
        <v>52.6</v>
      </c>
      <c r="C16" s="111">
        <v>52.2</v>
      </c>
      <c r="D16" s="111">
        <v>92.8</v>
      </c>
      <c r="E16" s="111">
        <v>95.4</v>
      </c>
    </row>
    <row r="17" spans="1:5" x14ac:dyDescent="0.2">
      <c r="A17" s="107" t="s">
        <v>175</v>
      </c>
      <c r="B17" s="114">
        <v>762.8</v>
      </c>
      <c r="C17" s="111">
        <v>887.1</v>
      </c>
      <c r="D17" s="111">
        <v>105</v>
      </c>
      <c r="E17" s="111">
        <v>111.9</v>
      </c>
    </row>
    <row r="18" spans="1:5" s="75" customFormat="1" ht="22.5" x14ac:dyDescent="0.2">
      <c r="A18" s="115" t="s">
        <v>174</v>
      </c>
      <c r="B18" s="109">
        <f>SUM(B14:B17)</f>
        <v>3328.3999999999996</v>
      </c>
      <c r="C18" s="12">
        <f>SUM(C14:C17)</f>
        <v>3691.8999999999996</v>
      </c>
      <c r="D18" s="108">
        <v>107.9</v>
      </c>
      <c r="E18" s="108">
        <v>106.8</v>
      </c>
    </row>
    <row r="19" spans="1:5" x14ac:dyDescent="0.2">
      <c r="A19" s="107" t="s">
        <v>173</v>
      </c>
      <c r="B19" s="114">
        <v>511.7</v>
      </c>
      <c r="C19" s="111">
        <v>564</v>
      </c>
      <c r="D19" s="114">
        <v>117</v>
      </c>
      <c r="E19" s="111">
        <v>106.1</v>
      </c>
    </row>
    <row r="20" spans="1:5" x14ac:dyDescent="0.2">
      <c r="A20" s="107" t="s">
        <v>172</v>
      </c>
      <c r="B20" s="111">
        <v>1449.7</v>
      </c>
      <c r="C20" s="111">
        <v>1599</v>
      </c>
      <c r="D20" s="111">
        <v>102.6</v>
      </c>
      <c r="E20" s="111">
        <v>106.2</v>
      </c>
    </row>
    <row r="21" spans="1:5" x14ac:dyDescent="0.2">
      <c r="A21" s="107" t="s">
        <v>171</v>
      </c>
      <c r="B21" s="111">
        <v>68.900000000000006</v>
      </c>
      <c r="C21" s="111">
        <f>38.2+25.7</f>
        <v>63.900000000000006</v>
      </c>
      <c r="D21" s="111">
        <v>112.5</v>
      </c>
      <c r="E21" s="111">
        <v>89.3</v>
      </c>
    </row>
    <row r="22" spans="1:5" s="75" customFormat="1" x14ac:dyDescent="0.2">
      <c r="A22" s="110" t="s">
        <v>170</v>
      </c>
      <c r="B22" s="12">
        <v>1518.6</v>
      </c>
      <c r="C22" s="12">
        <f>+C20+C21</f>
        <v>1662.9</v>
      </c>
      <c r="D22" s="108">
        <v>103.1</v>
      </c>
      <c r="E22" s="108">
        <v>105.4</v>
      </c>
    </row>
    <row r="23" spans="1:5" x14ac:dyDescent="0.2">
      <c r="A23" s="107" t="s">
        <v>169</v>
      </c>
      <c r="B23" s="111">
        <v>2397.6</v>
      </c>
      <c r="C23" s="111">
        <v>2546.1</v>
      </c>
      <c r="D23" s="111">
        <v>105.2</v>
      </c>
      <c r="E23" s="111">
        <v>102.2</v>
      </c>
    </row>
    <row r="24" spans="1:5" x14ac:dyDescent="0.2">
      <c r="A24" s="113" t="s">
        <v>168</v>
      </c>
      <c r="B24" s="111">
        <v>503.9</v>
      </c>
      <c r="C24" s="111">
        <v>583.20000000000005</v>
      </c>
      <c r="D24" s="111">
        <v>103</v>
      </c>
      <c r="E24" s="111">
        <v>111.4</v>
      </c>
    </row>
    <row r="25" spans="1:5" x14ac:dyDescent="0.2">
      <c r="A25" s="107" t="s">
        <v>167</v>
      </c>
      <c r="B25" s="111">
        <v>364.9</v>
      </c>
      <c r="C25" s="111">
        <v>458</v>
      </c>
      <c r="D25" s="111">
        <v>118.8</v>
      </c>
      <c r="E25" s="111">
        <v>120.8</v>
      </c>
    </row>
    <row r="26" spans="1:5" x14ac:dyDescent="0.2">
      <c r="A26" s="107" t="s">
        <v>166</v>
      </c>
      <c r="B26" s="111">
        <v>294.60000000000002</v>
      </c>
      <c r="C26" s="111">
        <v>332.6</v>
      </c>
      <c r="D26" s="111">
        <v>102.8</v>
      </c>
      <c r="E26" s="111">
        <v>108.6</v>
      </c>
    </row>
    <row r="27" spans="1:5" s="75" customFormat="1" x14ac:dyDescent="0.2">
      <c r="A27" s="110" t="s">
        <v>165</v>
      </c>
      <c r="B27" s="109">
        <f>+B13+B18+B19-B22-B23-B24-B25-B26</f>
        <v>12953.500000000004</v>
      </c>
      <c r="C27" s="12">
        <f>+C13+C18+C19-C22-C23-C24-C25-C26</f>
        <v>13642.999999999993</v>
      </c>
      <c r="D27" s="112">
        <v>103.2</v>
      </c>
      <c r="E27" s="108">
        <v>101.3</v>
      </c>
    </row>
    <row r="28" spans="1:5" x14ac:dyDescent="0.2">
      <c r="A28" s="107" t="s">
        <v>164</v>
      </c>
      <c r="B28" s="111">
        <v>3146.7</v>
      </c>
      <c r="C28" s="111">
        <v>3360</v>
      </c>
      <c r="D28" s="111">
        <v>104.6</v>
      </c>
      <c r="E28" s="111">
        <v>102.1</v>
      </c>
    </row>
    <row r="29" spans="1:5" s="75" customFormat="1" x14ac:dyDescent="0.2">
      <c r="A29" s="110" t="s">
        <v>163</v>
      </c>
      <c r="B29" s="109">
        <f>+B27+B28</f>
        <v>16100.200000000004</v>
      </c>
      <c r="C29" s="12">
        <f>+C27+C28</f>
        <v>17002.999999999993</v>
      </c>
      <c r="D29" s="108">
        <v>103.5</v>
      </c>
      <c r="E29" s="108">
        <v>101.4</v>
      </c>
    </row>
  </sheetData>
  <mergeCells count="3">
    <mergeCell ref="B2:C2"/>
    <mergeCell ref="D2:E2"/>
    <mergeCell ref="A2:A3"/>
  </mergeCells>
  <pageMargins left="0.74803149606299213" right="0.74803149606299213" top="0.62992125984251968" bottom="0.86614173228346458" header="0" footer="0.59055118110236227"/>
  <pageSetup paperSize="9" orientation="portrait" cellComments="atEnd"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0EFC5-6DA2-463B-907C-3337180D0AE8}">
  <sheetPr codeName="Munka16"/>
  <dimension ref="A1:G27"/>
  <sheetViews>
    <sheetView zoomScaleNormal="100" workbookViewId="0"/>
  </sheetViews>
  <sheetFormatPr defaultRowHeight="11.25" x14ac:dyDescent="0.2"/>
  <cols>
    <col min="1" max="1" width="31.5703125" style="1" customWidth="1"/>
    <col min="2" max="3" width="9.42578125" style="1" customWidth="1"/>
    <col min="4" max="4" width="8.85546875" style="1" customWidth="1"/>
    <col min="5" max="5" width="9.42578125" style="1" customWidth="1"/>
    <col min="6" max="6" width="9.7109375" style="1" customWidth="1"/>
    <col min="7" max="7" width="9.42578125" style="1" customWidth="1"/>
    <col min="8" max="16384" width="9.140625" style="1"/>
  </cols>
  <sheetData>
    <row r="1" spans="1:7" ht="12" thickBot="1" x14ac:dyDescent="0.25">
      <c r="A1" s="128" t="s">
        <v>214</v>
      </c>
      <c r="B1" s="38"/>
      <c r="C1" s="38"/>
      <c r="D1" s="38"/>
      <c r="E1" s="38"/>
      <c r="F1" s="38"/>
      <c r="G1" s="38"/>
    </row>
    <row r="2" spans="1:7" s="118" customFormat="1" ht="45" x14ac:dyDescent="0.25">
      <c r="A2" s="227" t="s">
        <v>12</v>
      </c>
      <c r="B2" s="224" t="s">
        <v>213</v>
      </c>
      <c r="C2" s="224" t="s">
        <v>212</v>
      </c>
      <c r="D2" s="224" t="s">
        <v>211</v>
      </c>
      <c r="E2" s="127" t="s">
        <v>210</v>
      </c>
      <c r="F2" s="127" t="s">
        <v>79</v>
      </c>
      <c r="G2" s="247" t="s">
        <v>0</v>
      </c>
    </row>
    <row r="3" spans="1:7" s="118" customFormat="1" x14ac:dyDescent="0.25">
      <c r="A3" s="228"/>
      <c r="B3" s="242"/>
      <c r="C3" s="242"/>
      <c r="D3" s="242"/>
      <c r="E3" s="251" t="s">
        <v>209</v>
      </c>
      <c r="F3" s="251"/>
      <c r="G3" s="248"/>
    </row>
    <row r="4" spans="1:7" x14ac:dyDescent="0.2">
      <c r="A4" s="117" t="s">
        <v>208</v>
      </c>
      <c r="B4" s="121">
        <v>2342488</v>
      </c>
      <c r="C4" s="47">
        <v>6575</v>
      </c>
      <c r="D4" s="47" t="s">
        <v>189</v>
      </c>
      <c r="E4" s="47" t="s">
        <v>189</v>
      </c>
      <c r="F4" s="47" t="s">
        <v>189</v>
      </c>
      <c r="G4" s="121">
        <f t="shared" ref="G4:G25" si="0">SUM(B4:F4)</f>
        <v>2349063</v>
      </c>
    </row>
    <row r="5" spans="1:7" s="75" customFormat="1" x14ac:dyDescent="0.2">
      <c r="A5" s="117" t="s">
        <v>207</v>
      </c>
      <c r="B5" s="125" t="s">
        <v>189</v>
      </c>
      <c r="C5" s="125">
        <v>31986</v>
      </c>
      <c r="D5" s="125" t="s">
        <v>189</v>
      </c>
      <c r="E5" s="125" t="s">
        <v>189</v>
      </c>
      <c r="F5" s="125" t="s">
        <v>189</v>
      </c>
      <c r="G5" s="123">
        <f t="shared" si="0"/>
        <v>31986</v>
      </c>
    </row>
    <row r="6" spans="1:7" x14ac:dyDescent="0.2">
      <c r="A6" s="117" t="s">
        <v>206</v>
      </c>
      <c r="B6" s="47" t="s">
        <v>189</v>
      </c>
      <c r="C6" s="47" t="s">
        <v>189</v>
      </c>
      <c r="D6" s="47" t="s">
        <v>189</v>
      </c>
      <c r="E6" s="121">
        <v>9758</v>
      </c>
      <c r="F6" s="47" t="s">
        <v>189</v>
      </c>
      <c r="G6" s="121">
        <f t="shared" si="0"/>
        <v>9758</v>
      </c>
    </row>
    <row r="7" spans="1:7" x14ac:dyDescent="0.2">
      <c r="A7" s="117" t="s">
        <v>205</v>
      </c>
      <c r="B7" s="121">
        <v>99954</v>
      </c>
      <c r="C7" s="47" t="s">
        <v>189</v>
      </c>
      <c r="D7" s="47" t="s">
        <v>189</v>
      </c>
      <c r="E7" s="121">
        <v>42441</v>
      </c>
      <c r="F7" s="47" t="s">
        <v>189</v>
      </c>
      <c r="G7" s="121">
        <f t="shared" si="0"/>
        <v>142395</v>
      </c>
    </row>
    <row r="8" spans="1:7" x14ac:dyDescent="0.2">
      <c r="A8" s="117" t="s">
        <v>204</v>
      </c>
      <c r="B8" s="121">
        <v>9952</v>
      </c>
      <c r="C8" s="47">
        <v>35997</v>
      </c>
      <c r="D8" s="47" t="s">
        <v>189</v>
      </c>
      <c r="E8" s="47" t="s">
        <v>189</v>
      </c>
      <c r="F8" s="47" t="s">
        <v>189</v>
      </c>
      <c r="G8" s="121">
        <f t="shared" si="0"/>
        <v>45949</v>
      </c>
    </row>
    <row r="9" spans="1:7" x14ac:dyDescent="0.2">
      <c r="A9" s="117" t="s">
        <v>203</v>
      </c>
      <c r="B9" s="121">
        <v>30315</v>
      </c>
      <c r="C9" s="47" t="s">
        <v>189</v>
      </c>
      <c r="D9" s="47" t="s">
        <v>189</v>
      </c>
      <c r="E9" s="47" t="s">
        <v>189</v>
      </c>
      <c r="F9" s="47" t="s">
        <v>189</v>
      </c>
      <c r="G9" s="121">
        <f t="shared" si="0"/>
        <v>30315</v>
      </c>
    </row>
    <row r="10" spans="1:7" x14ac:dyDescent="0.2">
      <c r="A10" s="117" t="s">
        <v>202</v>
      </c>
      <c r="B10" s="47" t="s">
        <v>189</v>
      </c>
      <c r="C10" s="47">
        <v>90169</v>
      </c>
      <c r="D10" s="47" t="s">
        <v>189</v>
      </c>
      <c r="E10" s="47" t="s">
        <v>189</v>
      </c>
      <c r="F10" s="47" t="s">
        <v>189</v>
      </c>
      <c r="G10" s="121">
        <f t="shared" si="0"/>
        <v>90169</v>
      </c>
    </row>
    <row r="11" spans="1:7" s="75" customFormat="1" x14ac:dyDescent="0.2">
      <c r="A11" s="126" t="s">
        <v>201</v>
      </c>
      <c r="B11" s="121">
        <v>81128</v>
      </c>
      <c r="C11" s="47" t="s">
        <v>189</v>
      </c>
      <c r="D11" s="47" t="s">
        <v>189</v>
      </c>
      <c r="E11" s="47" t="s">
        <v>189</v>
      </c>
      <c r="F11" s="47" t="s">
        <v>189</v>
      </c>
      <c r="G11" s="121">
        <f t="shared" si="0"/>
        <v>81128</v>
      </c>
    </row>
    <row r="12" spans="1:7" ht="22.5" x14ac:dyDescent="0.2">
      <c r="A12" s="117" t="s">
        <v>200</v>
      </c>
      <c r="B12" s="47" t="s">
        <v>189</v>
      </c>
      <c r="C12" s="47">
        <f>318380+5450</f>
        <v>323830</v>
      </c>
      <c r="D12" s="47" t="s">
        <v>189</v>
      </c>
      <c r="E12" s="47" t="s">
        <v>189</v>
      </c>
      <c r="F12" s="47" t="s">
        <v>189</v>
      </c>
      <c r="G12" s="121">
        <f t="shared" si="0"/>
        <v>323830</v>
      </c>
    </row>
    <row r="13" spans="1:7" x14ac:dyDescent="0.2">
      <c r="A13" s="117" t="s">
        <v>199</v>
      </c>
      <c r="B13" s="47" t="s">
        <v>189</v>
      </c>
      <c r="C13" s="47">
        <v>33667</v>
      </c>
      <c r="D13" s="121">
        <v>92249</v>
      </c>
      <c r="E13" s="47" t="s">
        <v>189</v>
      </c>
      <c r="F13" s="47" t="s">
        <v>189</v>
      </c>
      <c r="G13" s="121">
        <f t="shared" si="0"/>
        <v>125916</v>
      </c>
    </row>
    <row r="14" spans="1:7" s="75" customFormat="1" ht="22.5" x14ac:dyDescent="0.2">
      <c r="A14" s="117" t="s">
        <v>198</v>
      </c>
      <c r="B14" s="47" t="s">
        <v>189</v>
      </c>
      <c r="C14" s="47">
        <f>82290+72398</f>
        <v>154688</v>
      </c>
      <c r="D14" s="47" t="s">
        <v>189</v>
      </c>
      <c r="E14" s="47" t="s">
        <v>189</v>
      </c>
      <c r="F14" s="47" t="s">
        <v>189</v>
      </c>
      <c r="G14" s="121">
        <f t="shared" si="0"/>
        <v>154688</v>
      </c>
    </row>
    <row r="15" spans="1:7" x14ac:dyDescent="0.2">
      <c r="A15" s="117" t="s">
        <v>197</v>
      </c>
      <c r="B15" s="47" t="s">
        <v>189</v>
      </c>
      <c r="C15" s="121">
        <f>39350+16713</f>
        <v>56063</v>
      </c>
      <c r="D15" s="47" t="s">
        <v>189</v>
      </c>
      <c r="E15" s="47">
        <v>838</v>
      </c>
      <c r="F15" s="121">
        <v>15174</v>
      </c>
      <c r="G15" s="121">
        <f t="shared" si="0"/>
        <v>72075</v>
      </c>
    </row>
    <row r="16" spans="1:7" x14ac:dyDescent="0.2">
      <c r="A16" s="117" t="s">
        <v>196</v>
      </c>
      <c r="B16" s="47" t="s">
        <v>189</v>
      </c>
      <c r="C16" s="121">
        <v>138145</v>
      </c>
      <c r="D16" s="47" t="s">
        <v>189</v>
      </c>
      <c r="E16" s="47" t="s">
        <v>189</v>
      </c>
      <c r="F16" s="47" t="s">
        <v>189</v>
      </c>
      <c r="G16" s="121">
        <f t="shared" si="0"/>
        <v>138145</v>
      </c>
    </row>
    <row r="17" spans="1:7" s="115" customFormat="1" x14ac:dyDescent="0.2">
      <c r="A17" s="117" t="s">
        <v>177</v>
      </c>
      <c r="B17" s="125" t="s">
        <v>189</v>
      </c>
      <c r="C17" s="125" t="s">
        <v>189</v>
      </c>
      <c r="D17" s="125" t="s">
        <v>189</v>
      </c>
      <c r="E17" s="125" t="s">
        <v>189</v>
      </c>
      <c r="F17" s="124">
        <v>96540</v>
      </c>
      <c r="G17" s="123">
        <f t="shared" si="0"/>
        <v>96540</v>
      </c>
    </row>
    <row r="18" spans="1:7" ht="22.5" x14ac:dyDescent="0.2">
      <c r="A18" s="115" t="s">
        <v>174</v>
      </c>
      <c r="B18" s="120">
        <f>SUM(B4:B17)</f>
        <v>2563837</v>
      </c>
      <c r="C18" s="120">
        <f>SUM(C4:C17)</f>
        <v>871120</v>
      </c>
      <c r="D18" s="120">
        <f>SUM(D4:D17)</f>
        <v>92249</v>
      </c>
      <c r="E18" s="120">
        <f>SUM(E4:E17)</f>
        <v>53037</v>
      </c>
      <c r="F18" s="120">
        <f>SUM(F4:F17)</f>
        <v>111714</v>
      </c>
      <c r="G18" s="120">
        <f t="shared" si="0"/>
        <v>3691957</v>
      </c>
    </row>
    <row r="19" spans="1:7" x14ac:dyDescent="0.2">
      <c r="A19" s="117" t="s">
        <v>195</v>
      </c>
      <c r="B19" s="121">
        <v>1165603</v>
      </c>
      <c r="C19" s="121">
        <v>67899</v>
      </c>
      <c r="D19" s="47" t="s">
        <v>189</v>
      </c>
      <c r="E19" s="47" t="s">
        <v>189</v>
      </c>
      <c r="F19" s="121">
        <v>28916</v>
      </c>
      <c r="G19" s="121">
        <f t="shared" si="0"/>
        <v>1262418</v>
      </c>
    </row>
    <row r="20" spans="1:7" x14ac:dyDescent="0.2">
      <c r="A20" s="107" t="s">
        <v>43</v>
      </c>
      <c r="B20" s="47" t="s">
        <v>189</v>
      </c>
      <c r="C20" s="121">
        <v>995988</v>
      </c>
      <c r="D20" s="47" t="s">
        <v>189</v>
      </c>
      <c r="E20" s="47" t="s">
        <v>189</v>
      </c>
      <c r="F20" s="121">
        <v>85121</v>
      </c>
      <c r="G20" s="121">
        <f t="shared" si="0"/>
        <v>1081109</v>
      </c>
    </row>
    <row r="21" spans="1:7" s="75" customFormat="1" x14ac:dyDescent="0.2">
      <c r="A21" s="107" t="s">
        <v>194</v>
      </c>
      <c r="B21" s="47" t="s">
        <v>189</v>
      </c>
      <c r="C21" s="47">
        <v>179965</v>
      </c>
      <c r="D21" s="47" t="s">
        <v>189</v>
      </c>
      <c r="E21" s="47" t="s">
        <v>189</v>
      </c>
      <c r="F21" s="121">
        <v>22117</v>
      </c>
      <c r="G21" s="121">
        <f t="shared" si="0"/>
        <v>202082</v>
      </c>
    </row>
    <row r="22" spans="1:7" x14ac:dyDescent="0.2">
      <c r="A22" s="107" t="s">
        <v>193</v>
      </c>
      <c r="B22" s="47" t="s">
        <v>189</v>
      </c>
      <c r="C22" s="47">
        <f>12210+81385+187332</f>
        <v>280927</v>
      </c>
      <c r="D22" s="47" t="s">
        <v>189</v>
      </c>
      <c r="E22" s="47" t="s">
        <v>189</v>
      </c>
      <c r="F22" s="121">
        <f>23073+4883+45720</f>
        <v>73676</v>
      </c>
      <c r="G22" s="121">
        <f t="shared" si="0"/>
        <v>354603</v>
      </c>
    </row>
    <row r="23" spans="1:7" s="122" customFormat="1" x14ac:dyDescent="0.25">
      <c r="A23" s="107" t="s">
        <v>192</v>
      </c>
      <c r="B23" s="47" t="s">
        <v>189</v>
      </c>
      <c r="C23" s="121">
        <v>117940</v>
      </c>
      <c r="D23" s="47" t="s">
        <v>189</v>
      </c>
      <c r="E23" s="47" t="s">
        <v>189</v>
      </c>
      <c r="F23" s="47" t="s">
        <v>189</v>
      </c>
      <c r="G23" s="121">
        <f t="shared" si="0"/>
        <v>117940</v>
      </c>
    </row>
    <row r="24" spans="1:7" ht="22.5" x14ac:dyDescent="0.2">
      <c r="A24" s="107" t="s">
        <v>191</v>
      </c>
      <c r="B24" s="47" t="s">
        <v>189</v>
      </c>
      <c r="C24" s="47">
        <v>17377</v>
      </c>
      <c r="D24" s="47" t="s">
        <v>189</v>
      </c>
      <c r="E24" s="47" t="s">
        <v>189</v>
      </c>
      <c r="F24" s="47" t="s">
        <v>189</v>
      </c>
      <c r="G24" s="121">
        <f t="shared" si="0"/>
        <v>17377</v>
      </c>
    </row>
    <row r="25" spans="1:7" x14ac:dyDescent="0.2">
      <c r="A25" s="107" t="s">
        <v>190</v>
      </c>
      <c r="B25" s="47" t="s">
        <v>189</v>
      </c>
      <c r="C25" s="47">
        <v>170597</v>
      </c>
      <c r="D25" s="47" t="s">
        <v>189</v>
      </c>
      <c r="E25" s="47" t="s">
        <v>189</v>
      </c>
      <c r="F25" s="121">
        <v>153876</v>
      </c>
      <c r="G25" s="121">
        <f t="shared" si="0"/>
        <v>324473</v>
      </c>
    </row>
    <row r="26" spans="1:7" x14ac:dyDescent="0.2">
      <c r="A26" s="110" t="s">
        <v>164</v>
      </c>
      <c r="B26" s="120">
        <f>SUM(B19:B25)</f>
        <v>1165603</v>
      </c>
      <c r="C26" s="120">
        <f>SUM(C19:C25)</f>
        <v>1830693</v>
      </c>
      <c r="D26" s="47" t="s">
        <v>189</v>
      </c>
      <c r="E26" s="47" t="s">
        <v>189</v>
      </c>
      <c r="F26" s="120">
        <f>SUM(F19:F25)</f>
        <v>363706</v>
      </c>
      <c r="G26" s="120">
        <f>SUM(G19:G25)</f>
        <v>3360002</v>
      </c>
    </row>
    <row r="27" spans="1:7" x14ac:dyDescent="0.2">
      <c r="A27" s="110" t="s">
        <v>188</v>
      </c>
      <c r="B27" s="120">
        <f>+B18+B26</f>
        <v>3729440</v>
      </c>
      <c r="C27" s="120">
        <f>+C18+C26</f>
        <v>2701813</v>
      </c>
      <c r="D27" s="120">
        <v>92249</v>
      </c>
      <c r="E27" s="120">
        <v>53037</v>
      </c>
      <c r="F27" s="120">
        <f>+F18+F26</f>
        <v>475420</v>
      </c>
      <c r="G27" s="120">
        <f>+G18+G26</f>
        <v>7051959</v>
      </c>
    </row>
  </sheetData>
  <mergeCells count="6">
    <mergeCell ref="G2:G3"/>
    <mergeCell ref="E3:F3"/>
    <mergeCell ref="A2:A3"/>
    <mergeCell ref="B2:B3"/>
    <mergeCell ref="C2:C3"/>
    <mergeCell ref="D2:D3"/>
  </mergeCells>
  <pageMargins left="0.74803149606299213" right="0.74803149606299213" top="0.62992125984251968" bottom="0.86614173228346458" header="0" footer="0.59055118110236227"/>
  <pageSetup paperSize="9" orientation="portrait" cellComments="atEnd"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01FD5-F1D1-4E34-B4DF-2A78A500CE74}">
  <sheetPr codeName="Munka17"/>
  <dimension ref="A1:E38"/>
  <sheetViews>
    <sheetView zoomScaleNormal="100" workbookViewId="0"/>
  </sheetViews>
  <sheetFormatPr defaultRowHeight="11.25" x14ac:dyDescent="0.2"/>
  <cols>
    <col min="1" max="1" width="10.42578125" style="1" customWidth="1"/>
    <col min="2" max="5" width="18.85546875" style="1" customWidth="1"/>
    <col min="6" max="16384" width="9.140625" style="1"/>
  </cols>
  <sheetData>
    <row r="1" spans="1:5" s="26" customFormat="1" ht="12" thickBot="1" x14ac:dyDescent="0.3">
      <c r="A1" s="11" t="s">
        <v>220</v>
      </c>
      <c r="B1" s="106"/>
      <c r="C1" s="106"/>
      <c r="D1" s="106"/>
      <c r="E1" s="106"/>
    </row>
    <row r="2" spans="1:5" s="107" customFormat="1" ht="33.75" x14ac:dyDescent="0.25">
      <c r="A2" s="80" t="s">
        <v>34</v>
      </c>
      <c r="B2" s="51" t="s">
        <v>219</v>
      </c>
      <c r="C2" s="51" t="s">
        <v>218</v>
      </c>
      <c r="D2" s="51" t="s">
        <v>217</v>
      </c>
      <c r="E2" s="50" t="s">
        <v>216</v>
      </c>
    </row>
    <row r="3" spans="1:5" x14ac:dyDescent="0.2">
      <c r="A3" s="223" t="s">
        <v>25</v>
      </c>
      <c r="B3" s="223"/>
      <c r="C3" s="223"/>
      <c r="D3" s="223"/>
      <c r="E3" s="223"/>
    </row>
    <row r="4" spans="1:5" x14ac:dyDescent="0.2">
      <c r="A4" s="132">
        <v>1991</v>
      </c>
      <c r="B4" s="134">
        <v>125.5</v>
      </c>
      <c r="C4" s="134">
        <v>135</v>
      </c>
      <c r="D4" s="134">
        <v>93</v>
      </c>
      <c r="E4" s="134">
        <v>98.3</v>
      </c>
    </row>
    <row r="5" spans="1:5" x14ac:dyDescent="0.2">
      <c r="A5" s="132">
        <v>1992</v>
      </c>
      <c r="B5" s="134">
        <v>152.23149999999998</v>
      </c>
      <c r="C5" s="134">
        <v>166.05</v>
      </c>
      <c r="D5" s="134">
        <v>91.697999999999993</v>
      </c>
      <c r="E5" s="134">
        <v>94.859499999999983</v>
      </c>
    </row>
    <row r="6" spans="1:5" x14ac:dyDescent="0.2">
      <c r="A6" s="132">
        <v>1993</v>
      </c>
      <c r="B6" s="134">
        <v>179.17647549999998</v>
      </c>
      <c r="C6" s="134">
        <v>203.41125</v>
      </c>
      <c r="D6" s="134">
        <v>88.121777999999992</v>
      </c>
      <c r="E6" s="134">
        <v>90.306243999999992</v>
      </c>
    </row>
    <row r="7" spans="1:5" x14ac:dyDescent="0.2">
      <c r="A7" s="132">
        <v>1994</v>
      </c>
      <c r="B7" s="134">
        <v>228.09165331149998</v>
      </c>
      <c r="C7" s="134">
        <v>241.6</v>
      </c>
      <c r="D7" s="134">
        <v>94.466546015999995</v>
      </c>
      <c r="E7" s="134">
        <v>92.654206343999988</v>
      </c>
    </row>
    <row r="8" spans="1:5" x14ac:dyDescent="0.2">
      <c r="A8" s="132">
        <v>1995</v>
      </c>
      <c r="B8" s="134">
        <v>256.83120162874894</v>
      </c>
      <c r="C8" s="134">
        <v>309.7</v>
      </c>
      <c r="D8" s="134">
        <v>82.941627402047999</v>
      </c>
      <c r="E8" s="134">
        <v>87.650879201423976</v>
      </c>
    </row>
    <row r="9" spans="1:5" x14ac:dyDescent="0.2">
      <c r="A9" s="132">
        <v>1996</v>
      </c>
      <c r="B9" s="134">
        <v>301.51983071215125</v>
      </c>
      <c r="C9" s="134">
        <v>382.78919999999999</v>
      </c>
      <c r="D9" s="134">
        <v>78.7945460319456</v>
      </c>
      <c r="E9" s="134">
        <v>87.124973926215446</v>
      </c>
    </row>
    <row r="10" spans="1:5" x14ac:dyDescent="0.2">
      <c r="A10" s="132">
        <v>1997</v>
      </c>
      <c r="B10" s="134">
        <v>374.18610991377966</v>
      </c>
      <c r="C10" s="134">
        <v>452.9</v>
      </c>
      <c r="D10" s="134">
        <v>82.655478787510944</v>
      </c>
      <c r="E10" s="134">
        <v>87.8</v>
      </c>
    </row>
    <row r="11" spans="1:5" x14ac:dyDescent="0.2">
      <c r="A11" s="132">
        <v>1998</v>
      </c>
      <c r="B11" s="134">
        <v>443.03635413791511</v>
      </c>
      <c r="C11" s="134">
        <v>517.66469999999993</v>
      </c>
      <c r="D11" s="134">
        <v>85.620373477176685</v>
      </c>
      <c r="E11" s="134">
        <v>90.960800000000006</v>
      </c>
    </row>
    <row r="12" spans="1:5" x14ac:dyDescent="0.2">
      <c r="A12" s="132">
        <v>1999</v>
      </c>
      <c r="B12" s="134">
        <v>499.30197111343034</v>
      </c>
      <c r="C12" s="134">
        <v>569.5</v>
      </c>
      <c r="D12" s="134">
        <v>87.721964462525577</v>
      </c>
      <c r="E12" s="134">
        <v>91.688486400000002</v>
      </c>
    </row>
    <row r="13" spans="1:5" x14ac:dyDescent="0.2">
      <c r="A13" s="132">
        <v>2000</v>
      </c>
      <c r="B13" s="134">
        <v>556.22239582036138</v>
      </c>
      <c r="C13" s="134">
        <v>625.31100000000004</v>
      </c>
      <c r="D13" s="134">
        <v>89.000244454693544</v>
      </c>
      <c r="E13" s="134">
        <v>95.7</v>
      </c>
    </row>
    <row r="14" spans="1:5" x14ac:dyDescent="0.2">
      <c r="A14" s="129">
        <v>2001</v>
      </c>
      <c r="B14" s="134">
        <v>646.33042394325992</v>
      </c>
      <c r="C14" s="134">
        <v>682.8396120000001</v>
      </c>
      <c r="D14" s="134">
        <v>94.705388329994406</v>
      </c>
      <c r="E14" s="138">
        <v>100.2</v>
      </c>
    </row>
    <row r="15" spans="1:5" x14ac:dyDescent="0.2">
      <c r="A15" s="129">
        <v>2002</v>
      </c>
      <c r="B15" s="134">
        <v>773.01118703613884</v>
      </c>
      <c r="C15" s="134">
        <v>719.0301114360002</v>
      </c>
      <c r="D15" s="134">
        <v>107.56661390567265</v>
      </c>
      <c r="E15" s="138">
        <v>106.8</v>
      </c>
    </row>
    <row r="16" spans="1:5" x14ac:dyDescent="0.2">
      <c r="A16" s="129">
        <v>2003</v>
      </c>
      <c r="B16" s="134">
        <v>883.55178678230675</v>
      </c>
      <c r="C16" s="134">
        <v>752.5</v>
      </c>
      <c r="D16" s="134">
        <v>117.42945529530454</v>
      </c>
      <c r="E16" s="138">
        <v>112.4</v>
      </c>
    </row>
    <row r="17" spans="1:5" x14ac:dyDescent="0.2">
      <c r="A17" s="129">
        <v>2004</v>
      </c>
      <c r="B17" s="134">
        <v>933.03068684211587</v>
      </c>
      <c r="C17" s="134">
        <v>803.7</v>
      </c>
      <c r="D17" s="134">
        <v>116.2</v>
      </c>
      <c r="E17" s="137">
        <v>116.1</v>
      </c>
    </row>
    <row r="18" spans="1:5" x14ac:dyDescent="0.2">
      <c r="A18" s="129">
        <v>2005</v>
      </c>
      <c r="B18" s="134">
        <v>1027.2667862131696</v>
      </c>
      <c r="C18" s="134">
        <v>832.3</v>
      </c>
      <c r="D18" s="134">
        <v>123.49054054054055</v>
      </c>
      <c r="E18" s="136">
        <v>120.39569999999999</v>
      </c>
    </row>
    <row r="19" spans="1:5" x14ac:dyDescent="0.2">
      <c r="A19" s="129">
        <v>2006</v>
      </c>
      <c r="B19" s="134">
        <v>1104.3117951791571</v>
      </c>
      <c r="C19" s="135">
        <v>864.8</v>
      </c>
      <c r="D19" s="134">
        <v>127.76932731576619</v>
      </c>
      <c r="E19" s="133">
        <v>122.3</v>
      </c>
    </row>
    <row r="20" spans="1:5" x14ac:dyDescent="0.2">
      <c r="A20" s="129">
        <v>2007</v>
      </c>
      <c r="B20" s="134">
        <v>1135.2325254441735</v>
      </c>
      <c r="C20" s="135">
        <v>933.8</v>
      </c>
      <c r="D20" s="134">
        <v>121.63639960460941</v>
      </c>
      <c r="E20" s="133" t="s">
        <v>215</v>
      </c>
    </row>
    <row r="21" spans="1:5" s="102" customFormat="1" x14ac:dyDescent="0.2">
      <c r="A21" s="252" t="s">
        <v>24</v>
      </c>
      <c r="B21" s="252"/>
      <c r="C21" s="252"/>
      <c r="D21" s="252"/>
      <c r="E21" s="252"/>
    </row>
    <row r="22" spans="1:5" x14ac:dyDescent="0.2">
      <c r="A22" s="132">
        <v>1991</v>
      </c>
      <c r="B22" s="130">
        <v>125.5</v>
      </c>
      <c r="C22" s="130">
        <v>135</v>
      </c>
      <c r="D22" s="130">
        <v>93</v>
      </c>
      <c r="E22" s="130">
        <v>98.3</v>
      </c>
    </row>
    <row r="23" spans="1:5" x14ac:dyDescent="0.2">
      <c r="A23" s="132">
        <v>1992</v>
      </c>
      <c r="B23" s="130">
        <v>121.3</v>
      </c>
      <c r="C23" s="130">
        <v>123</v>
      </c>
      <c r="D23" s="130">
        <v>98.6</v>
      </c>
      <c r="E23" s="130">
        <v>96.5</v>
      </c>
    </row>
    <row r="24" spans="1:5" x14ac:dyDescent="0.2">
      <c r="A24" s="132">
        <v>1993</v>
      </c>
      <c r="B24" s="130">
        <v>117.7</v>
      </c>
      <c r="C24" s="130">
        <v>122.5</v>
      </c>
      <c r="D24" s="130">
        <v>96.1</v>
      </c>
      <c r="E24" s="130">
        <v>95.2</v>
      </c>
    </row>
    <row r="25" spans="1:5" x14ac:dyDescent="0.2">
      <c r="A25" s="132">
        <v>1994</v>
      </c>
      <c r="B25" s="130">
        <v>127.3</v>
      </c>
      <c r="C25" s="130">
        <v>118.8</v>
      </c>
      <c r="D25" s="130">
        <v>107.2</v>
      </c>
      <c r="E25" s="130">
        <v>102.6</v>
      </c>
    </row>
    <row r="26" spans="1:5" x14ac:dyDescent="0.2">
      <c r="A26" s="132">
        <v>1995</v>
      </c>
      <c r="B26" s="130">
        <v>112.6</v>
      </c>
      <c r="C26" s="130">
        <v>128.19999999999999</v>
      </c>
      <c r="D26" s="130">
        <v>87.8</v>
      </c>
      <c r="E26" s="130">
        <v>94.6</v>
      </c>
    </row>
    <row r="27" spans="1:5" x14ac:dyDescent="0.2">
      <c r="A27" s="132">
        <v>1996</v>
      </c>
      <c r="B27" s="130">
        <v>117.4</v>
      </c>
      <c r="C27" s="130">
        <v>123.6</v>
      </c>
      <c r="D27" s="130">
        <v>95</v>
      </c>
      <c r="E27" s="130">
        <v>99.4</v>
      </c>
    </row>
    <row r="28" spans="1:5" x14ac:dyDescent="0.2">
      <c r="A28" s="132">
        <v>1997</v>
      </c>
      <c r="B28" s="130">
        <v>124.1</v>
      </c>
      <c r="C28" s="130">
        <v>118.3</v>
      </c>
      <c r="D28" s="130">
        <v>104.9</v>
      </c>
      <c r="E28" s="130">
        <v>100.9</v>
      </c>
    </row>
    <row r="29" spans="1:5" x14ac:dyDescent="0.2">
      <c r="A29" s="132">
        <v>1998</v>
      </c>
      <c r="B29" s="130">
        <v>118.4</v>
      </c>
      <c r="C29" s="130">
        <v>114.3</v>
      </c>
      <c r="D29" s="130">
        <v>103.58705161854769</v>
      </c>
      <c r="E29" s="130">
        <v>103.6</v>
      </c>
    </row>
    <row r="30" spans="1:5" x14ac:dyDescent="0.2">
      <c r="A30" s="132">
        <v>1999</v>
      </c>
      <c r="B30" s="130">
        <v>112.7</v>
      </c>
      <c r="C30" s="130">
        <v>110</v>
      </c>
      <c r="D30" s="130">
        <v>102.45454545454547</v>
      </c>
      <c r="E30" s="130">
        <v>100.8</v>
      </c>
    </row>
    <row r="31" spans="1:5" x14ac:dyDescent="0.2">
      <c r="A31" s="132">
        <v>2000</v>
      </c>
      <c r="B31" s="130">
        <v>111.4</v>
      </c>
      <c r="C31" s="130">
        <v>109.8</v>
      </c>
      <c r="D31" s="130">
        <v>101.45719489981786</v>
      </c>
      <c r="E31" s="130">
        <v>104.3</v>
      </c>
    </row>
    <row r="32" spans="1:5" x14ac:dyDescent="0.2">
      <c r="A32" s="129">
        <v>2001</v>
      </c>
      <c r="B32" s="130">
        <v>116.2</v>
      </c>
      <c r="C32" s="130">
        <v>109.2</v>
      </c>
      <c r="D32" s="130">
        <v>106.41025641025641</v>
      </c>
      <c r="E32" s="131">
        <v>104.7</v>
      </c>
    </row>
    <row r="33" spans="1:5" x14ac:dyDescent="0.2">
      <c r="A33" s="129">
        <v>2002</v>
      </c>
      <c r="B33" s="130">
        <v>119.6</v>
      </c>
      <c r="C33" s="130">
        <v>105.3</v>
      </c>
      <c r="D33" s="130">
        <v>113.58024691358024</v>
      </c>
      <c r="E33" s="131">
        <v>106.6</v>
      </c>
    </row>
    <row r="34" spans="1:5" x14ac:dyDescent="0.2">
      <c r="A34" s="129">
        <v>2003</v>
      </c>
      <c r="B34" s="130">
        <v>114.3</v>
      </c>
      <c r="C34" s="130">
        <v>104.7</v>
      </c>
      <c r="D34" s="130">
        <v>109.16905444126076</v>
      </c>
      <c r="E34" s="131">
        <v>105.2</v>
      </c>
    </row>
    <row r="35" spans="1:5" x14ac:dyDescent="0.2">
      <c r="A35" s="129">
        <v>2004</v>
      </c>
      <c r="B35" s="130">
        <v>105.6</v>
      </c>
      <c r="C35" s="130">
        <v>106.8</v>
      </c>
      <c r="D35" s="130">
        <v>99</v>
      </c>
      <c r="E35" s="5">
        <v>103.3</v>
      </c>
    </row>
    <row r="36" spans="1:5" x14ac:dyDescent="0.2">
      <c r="A36" s="129">
        <v>2005</v>
      </c>
      <c r="B36" s="130">
        <v>110.1</v>
      </c>
      <c r="C36" s="130">
        <v>103.6</v>
      </c>
      <c r="D36" s="130">
        <v>106.27413127413128</v>
      </c>
      <c r="E36" s="30">
        <v>103.7</v>
      </c>
    </row>
    <row r="37" spans="1:5" x14ac:dyDescent="0.2">
      <c r="A37" s="129">
        <v>2006</v>
      </c>
      <c r="B37" s="111">
        <v>107.5</v>
      </c>
      <c r="C37" s="111">
        <v>103.9</v>
      </c>
      <c r="D37" s="111">
        <v>103.46487006737246</v>
      </c>
      <c r="E37" s="5">
        <v>101.6</v>
      </c>
    </row>
    <row r="38" spans="1:5" x14ac:dyDescent="0.2">
      <c r="A38" s="129">
        <v>2007</v>
      </c>
      <c r="B38" s="111">
        <v>102.8</v>
      </c>
      <c r="C38" s="111">
        <v>108</v>
      </c>
      <c r="D38" s="111">
        <v>95.2</v>
      </c>
      <c r="E38" s="5" t="s">
        <v>215</v>
      </c>
    </row>
  </sheetData>
  <mergeCells count="2">
    <mergeCell ref="A3:E3"/>
    <mergeCell ref="A21:E21"/>
  </mergeCells>
  <pageMargins left="0.74803149606299213" right="0.74803149606299213" top="0.62992125984251968" bottom="0.86614173228346458" header="0" footer="0.59055118110236227"/>
  <pageSetup paperSize="9" orientation="portrait" cellComments="atEnd" r:id="rId1"/>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E0B063-0DD5-489F-BC11-E39881E58DE0}">
  <sheetPr codeName="Munka18"/>
  <dimension ref="A1:G21"/>
  <sheetViews>
    <sheetView zoomScaleNormal="100" workbookViewId="0"/>
  </sheetViews>
  <sheetFormatPr defaultRowHeight="11.25" x14ac:dyDescent="0.2"/>
  <cols>
    <col min="1" max="1" width="33.28515625" style="1" customWidth="1"/>
    <col min="2" max="2" width="9.85546875" style="1" customWidth="1"/>
    <col min="3" max="3" width="10.42578125" style="1" customWidth="1"/>
    <col min="4" max="4" width="9.85546875" style="1" customWidth="1"/>
    <col min="5" max="7" width="8.42578125" style="1" customWidth="1"/>
    <col min="8" max="16384" width="9.140625" style="1"/>
  </cols>
  <sheetData>
    <row r="1" spans="1:7" s="151" customFormat="1" ht="12" thickBot="1" x14ac:dyDescent="0.3">
      <c r="A1" s="11" t="s">
        <v>238</v>
      </c>
      <c r="B1" s="106"/>
      <c r="C1" s="106"/>
      <c r="D1" s="106"/>
    </row>
    <row r="2" spans="1:7" s="118" customFormat="1" ht="24" customHeight="1" x14ac:dyDescent="0.25">
      <c r="A2" s="227" t="s">
        <v>12</v>
      </c>
      <c r="B2" s="253" t="s">
        <v>147</v>
      </c>
      <c r="C2" s="254"/>
      <c r="D2" s="255"/>
      <c r="E2" s="246" t="s">
        <v>186</v>
      </c>
      <c r="F2" s="243"/>
      <c r="G2" s="232"/>
    </row>
    <row r="3" spans="1:7" s="118" customFormat="1" x14ac:dyDescent="0.25">
      <c r="A3" s="228"/>
      <c r="B3" s="9">
        <v>2004</v>
      </c>
      <c r="C3" s="9">
        <v>2005</v>
      </c>
      <c r="D3" s="9">
        <v>2006</v>
      </c>
      <c r="E3" s="150">
        <v>2004</v>
      </c>
      <c r="F3" s="150">
        <v>2005</v>
      </c>
      <c r="G3" s="150">
        <v>2006</v>
      </c>
    </row>
    <row r="4" spans="1:7" s="26" customFormat="1" x14ac:dyDescent="0.25">
      <c r="A4" s="37" t="s">
        <v>237</v>
      </c>
      <c r="B4" s="121">
        <v>1955400</v>
      </c>
      <c r="C4" s="121">
        <v>2029423</v>
      </c>
      <c r="D4" s="121">
        <v>2166928</v>
      </c>
      <c r="E4" s="140">
        <v>100.4</v>
      </c>
      <c r="F4" s="62">
        <v>100.4</v>
      </c>
      <c r="G4" s="62">
        <v>99.9</v>
      </c>
    </row>
    <row r="5" spans="1:7" s="37" customFormat="1" x14ac:dyDescent="0.25">
      <c r="A5" s="37" t="s">
        <v>236</v>
      </c>
      <c r="B5" s="149">
        <v>973107</v>
      </c>
      <c r="C5" s="149">
        <v>1004277</v>
      </c>
      <c r="D5" s="149">
        <v>1135324</v>
      </c>
      <c r="E5" s="142">
        <v>94.7</v>
      </c>
      <c r="F5" s="148">
        <v>100.9</v>
      </c>
      <c r="G5" s="148">
        <v>108.4</v>
      </c>
    </row>
    <row r="6" spans="1:7" s="26" customFormat="1" x14ac:dyDescent="0.25">
      <c r="A6" s="37" t="s">
        <v>235</v>
      </c>
      <c r="B6" s="121">
        <v>434347</v>
      </c>
      <c r="C6" s="121">
        <v>434439</v>
      </c>
      <c r="D6" s="121">
        <v>434768</v>
      </c>
      <c r="E6" s="142">
        <v>97.5</v>
      </c>
      <c r="F6" s="62">
        <v>98.3</v>
      </c>
      <c r="G6" s="62">
        <v>100.6</v>
      </c>
    </row>
    <row r="7" spans="1:7" s="117" customFormat="1" ht="12.75" customHeight="1" x14ac:dyDescent="0.2">
      <c r="A7" s="117" t="s">
        <v>234</v>
      </c>
      <c r="B7" s="48">
        <v>2070334</v>
      </c>
      <c r="C7" s="48">
        <v>2236159</v>
      </c>
      <c r="D7" s="48">
        <v>2376111</v>
      </c>
      <c r="E7" s="142">
        <v>98.8</v>
      </c>
      <c r="F7" s="141">
        <v>101.3</v>
      </c>
      <c r="G7" s="141">
        <v>101</v>
      </c>
    </row>
    <row r="8" spans="1:7" s="117" customFormat="1" ht="22.5" x14ac:dyDescent="0.2">
      <c r="A8" s="117" t="s">
        <v>233</v>
      </c>
      <c r="B8" s="48">
        <v>808502</v>
      </c>
      <c r="C8" s="48">
        <v>805161</v>
      </c>
      <c r="D8" s="48">
        <v>812690</v>
      </c>
      <c r="E8" s="142">
        <v>114.8</v>
      </c>
      <c r="F8" s="141">
        <v>99.1</v>
      </c>
      <c r="G8" s="141">
        <v>102.4</v>
      </c>
    </row>
    <row r="9" spans="1:7" x14ac:dyDescent="0.2">
      <c r="A9" s="117" t="s">
        <v>232</v>
      </c>
      <c r="B9" s="121">
        <v>401807</v>
      </c>
      <c r="C9" s="121">
        <v>448574</v>
      </c>
      <c r="D9" s="121">
        <v>460882</v>
      </c>
      <c r="E9" s="142">
        <v>99.6</v>
      </c>
      <c r="F9" s="62">
        <v>103.7</v>
      </c>
      <c r="G9" s="62">
        <v>97.6</v>
      </c>
    </row>
    <row r="10" spans="1:7" x14ac:dyDescent="0.2">
      <c r="A10" s="117" t="s">
        <v>231</v>
      </c>
      <c r="B10" s="121">
        <v>1702142</v>
      </c>
      <c r="C10" s="121">
        <v>1911536</v>
      </c>
      <c r="D10" s="121">
        <v>2059654</v>
      </c>
      <c r="E10" s="142">
        <v>102.5</v>
      </c>
      <c r="F10" s="62">
        <v>106.8</v>
      </c>
      <c r="G10" s="62">
        <v>105.1</v>
      </c>
    </row>
    <row r="11" spans="1:7" x14ac:dyDescent="0.2">
      <c r="A11" s="117" t="s">
        <v>230</v>
      </c>
      <c r="B11" s="121">
        <v>481715</v>
      </c>
      <c r="C11" s="121">
        <v>547420</v>
      </c>
      <c r="D11" s="121">
        <v>545757</v>
      </c>
      <c r="E11" s="142">
        <v>101.7</v>
      </c>
      <c r="F11" s="62">
        <v>113.2</v>
      </c>
      <c r="G11" s="62">
        <v>103.5</v>
      </c>
    </row>
    <row r="12" spans="1:7" x14ac:dyDescent="0.2">
      <c r="A12" s="117" t="s">
        <v>229</v>
      </c>
      <c r="B12" s="121">
        <v>860971</v>
      </c>
      <c r="C12" s="121">
        <v>956399</v>
      </c>
      <c r="D12" s="121">
        <v>1008174</v>
      </c>
      <c r="E12" s="142">
        <v>104.4</v>
      </c>
      <c r="F12" s="62">
        <v>108.9</v>
      </c>
      <c r="G12" s="62">
        <v>104.9</v>
      </c>
    </row>
    <row r="13" spans="1:7" x14ac:dyDescent="0.2">
      <c r="A13" s="117" t="s">
        <v>43</v>
      </c>
      <c r="B13" s="121">
        <v>133710</v>
      </c>
      <c r="C13" s="121">
        <v>139757</v>
      </c>
      <c r="D13" s="121">
        <v>161309</v>
      </c>
      <c r="E13" s="142">
        <v>89.1</v>
      </c>
      <c r="F13" s="62">
        <v>96.7</v>
      </c>
      <c r="G13" s="62">
        <v>107.2</v>
      </c>
    </row>
    <row r="14" spans="1:7" x14ac:dyDescent="0.2">
      <c r="A14" s="117" t="s">
        <v>228</v>
      </c>
      <c r="B14" s="121">
        <v>554147</v>
      </c>
      <c r="C14" s="121">
        <v>602902</v>
      </c>
      <c r="D14" s="121">
        <v>652524</v>
      </c>
      <c r="E14" s="142">
        <v>102.8</v>
      </c>
      <c r="F14" s="62">
        <v>103.2</v>
      </c>
      <c r="G14" s="62">
        <v>102.5</v>
      </c>
    </row>
    <row r="15" spans="1:7" x14ac:dyDescent="0.2">
      <c r="A15" s="117" t="s">
        <v>227</v>
      </c>
      <c r="B15" s="121">
        <v>864561</v>
      </c>
      <c r="C15" s="121">
        <v>973924</v>
      </c>
      <c r="D15" s="121">
        <v>1008942</v>
      </c>
      <c r="E15" s="142">
        <v>100.1</v>
      </c>
      <c r="F15" s="62">
        <v>109</v>
      </c>
      <c r="G15" s="62">
        <v>102.6</v>
      </c>
    </row>
    <row r="16" spans="1:7" ht="22.5" x14ac:dyDescent="0.2">
      <c r="A16" s="115" t="s">
        <v>226</v>
      </c>
      <c r="B16" s="120">
        <v>11240742.545595843</v>
      </c>
      <c r="C16" s="120">
        <v>12089969</v>
      </c>
      <c r="D16" s="120">
        <f>+SUM(D4:D15)</f>
        <v>12823063</v>
      </c>
      <c r="E16" s="139">
        <v>101</v>
      </c>
      <c r="F16" s="139">
        <v>103.5</v>
      </c>
      <c r="G16" s="147">
        <v>102.7</v>
      </c>
    </row>
    <row r="17" spans="1:7" x14ac:dyDescent="0.2">
      <c r="A17" s="117" t="s">
        <v>225</v>
      </c>
      <c r="B17" s="121">
        <v>274980</v>
      </c>
      <c r="C17" s="121">
        <v>326001</v>
      </c>
      <c r="D17" s="121">
        <v>438663</v>
      </c>
      <c r="E17" s="140" t="s">
        <v>88</v>
      </c>
      <c r="F17" s="146" t="s">
        <v>88</v>
      </c>
      <c r="G17" s="146" t="s">
        <v>88</v>
      </c>
    </row>
    <row r="18" spans="1:7" ht="22.5" x14ac:dyDescent="0.2">
      <c r="A18" s="115" t="s">
        <v>224</v>
      </c>
      <c r="B18" s="54">
        <v>10965762</v>
      </c>
      <c r="C18" s="54">
        <v>11763968</v>
      </c>
      <c r="D18" s="54">
        <v>9195599</v>
      </c>
      <c r="E18" s="145">
        <v>102.5</v>
      </c>
      <c r="F18" s="145">
        <v>103.4</v>
      </c>
      <c r="G18" s="144">
        <v>101.9</v>
      </c>
    </row>
    <row r="19" spans="1:7" ht="12" customHeight="1" x14ac:dyDescent="0.2">
      <c r="A19" s="143" t="s">
        <v>223</v>
      </c>
      <c r="B19" s="48">
        <v>328745</v>
      </c>
      <c r="C19" s="48">
        <v>360783</v>
      </c>
      <c r="D19" s="48">
        <v>363706</v>
      </c>
      <c r="E19" s="142">
        <v>109.4</v>
      </c>
      <c r="F19" s="141">
        <v>104.8</v>
      </c>
      <c r="G19" s="141">
        <v>94</v>
      </c>
    </row>
    <row r="20" spans="1:7" ht="22.5" x14ac:dyDescent="0.2">
      <c r="A20" s="117" t="s">
        <v>222</v>
      </c>
      <c r="B20" s="121">
        <v>2568571</v>
      </c>
      <c r="C20" s="121">
        <v>2785940</v>
      </c>
      <c r="D20" s="121">
        <v>2996296</v>
      </c>
      <c r="E20" s="140">
        <v>103.6</v>
      </c>
      <c r="F20" s="62">
        <v>104.5</v>
      </c>
      <c r="G20" s="62">
        <v>103.1</v>
      </c>
    </row>
    <row r="21" spans="1:7" ht="12" customHeight="1" x14ac:dyDescent="0.2">
      <c r="A21" s="115" t="s">
        <v>221</v>
      </c>
      <c r="B21" s="120">
        <v>13863078</v>
      </c>
      <c r="C21" s="120">
        <v>14910691</v>
      </c>
      <c r="D21" s="120">
        <v>15744403</v>
      </c>
      <c r="E21" s="139">
        <v>102.8</v>
      </c>
      <c r="F21" s="139">
        <v>103.6</v>
      </c>
      <c r="G21" s="139">
        <v>101.9</v>
      </c>
    </row>
  </sheetData>
  <mergeCells count="3">
    <mergeCell ref="B2:D2"/>
    <mergeCell ref="A2:A3"/>
    <mergeCell ref="E2:G2"/>
  </mergeCells>
  <pageMargins left="0.74803149606299213" right="0.74803149606299213" top="0.62992125984251968" bottom="0.86614173228346458" header="0" footer="0.59055118110236227"/>
  <pageSetup paperSize="9" orientation="portrait" cellComments="atEnd" r:id="rId1"/>
  <headerFooter alignWithMargins="0"/>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F04D93-41FD-4414-A228-2DEED614F8B7}">
  <sheetPr codeName="Munka19"/>
  <dimension ref="A1:E25"/>
  <sheetViews>
    <sheetView zoomScaleNormal="100" workbookViewId="0"/>
  </sheetViews>
  <sheetFormatPr defaultRowHeight="11.25" x14ac:dyDescent="0.2"/>
  <cols>
    <col min="1" max="1" width="25.42578125" style="1" customWidth="1"/>
    <col min="2" max="2" width="8.85546875" style="1" customWidth="1"/>
    <col min="3" max="3" width="9" style="1" customWidth="1"/>
    <col min="4" max="4" width="9.5703125" style="1" customWidth="1"/>
    <col min="5" max="16384" width="9.140625" style="1"/>
  </cols>
  <sheetData>
    <row r="1" spans="1:5" s="161" customFormat="1" ht="12" thickBot="1" x14ac:dyDescent="0.3">
      <c r="A1" s="82" t="s">
        <v>246</v>
      </c>
    </row>
    <row r="2" spans="1:5" x14ac:dyDescent="0.2">
      <c r="A2" s="80" t="s">
        <v>12</v>
      </c>
      <c r="B2" s="16">
        <v>2000</v>
      </c>
      <c r="C2" s="15">
        <v>2004</v>
      </c>
      <c r="D2" s="15">
        <v>2005</v>
      </c>
      <c r="E2" s="15">
        <v>2006</v>
      </c>
    </row>
    <row r="3" spans="1:5" ht="11.25" customHeight="1" x14ac:dyDescent="0.2">
      <c r="A3" s="245" t="s">
        <v>245</v>
      </c>
      <c r="B3" s="245"/>
      <c r="C3" s="245"/>
      <c r="D3" s="245"/>
      <c r="E3" s="245"/>
    </row>
    <row r="4" spans="1:5" x14ac:dyDescent="0.2">
      <c r="A4" s="160" t="s">
        <v>242</v>
      </c>
      <c r="B4" s="81">
        <v>740122</v>
      </c>
      <c r="C4" s="81">
        <v>1359931</v>
      </c>
      <c r="D4" s="81">
        <v>1419505</v>
      </c>
      <c r="E4" s="81">
        <v>1447153</v>
      </c>
    </row>
    <row r="5" spans="1:5" x14ac:dyDescent="0.2">
      <c r="A5" s="159" t="s">
        <v>241</v>
      </c>
      <c r="B5" s="81">
        <v>682761</v>
      </c>
      <c r="C5" s="81">
        <v>970020</v>
      </c>
      <c r="D5" s="81">
        <v>995106</v>
      </c>
      <c r="E5" s="81">
        <v>1038079</v>
      </c>
    </row>
    <row r="6" spans="1:5" x14ac:dyDescent="0.2">
      <c r="A6" s="159" t="s">
        <v>240</v>
      </c>
      <c r="B6" s="81">
        <v>3296731</v>
      </c>
      <c r="C6" s="81">
        <v>4758314</v>
      </c>
      <c r="D6" s="81">
        <v>5090901</v>
      </c>
      <c r="E6" s="81">
        <v>5495352</v>
      </c>
    </row>
    <row r="7" spans="1:5" x14ac:dyDescent="0.2">
      <c r="A7" s="158" t="s">
        <v>239</v>
      </c>
      <c r="B7" s="158">
        <v>4719614</v>
      </c>
      <c r="C7" s="158">
        <v>7088265</v>
      </c>
      <c r="D7" s="158">
        <v>7505511</v>
      </c>
      <c r="E7" s="158">
        <f>+E6+E5+E4</f>
        <v>7980584</v>
      </c>
    </row>
    <row r="8" spans="1:5" x14ac:dyDescent="0.2">
      <c r="A8" s="81" t="s">
        <v>14</v>
      </c>
      <c r="B8" s="81">
        <v>2801135</v>
      </c>
      <c r="C8" s="81">
        <v>4152477</v>
      </c>
      <c r="D8" s="81">
        <v>4584458</v>
      </c>
      <c r="E8" s="81">
        <v>4842479</v>
      </c>
    </row>
    <row r="9" spans="1:5" s="117" customFormat="1" ht="26.25" customHeight="1" x14ac:dyDescent="0.2">
      <c r="A9" s="156" t="s">
        <v>226</v>
      </c>
      <c r="B9" s="158">
        <v>7520749</v>
      </c>
      <c r="C9" s="158">
        <v>11240743</v>
      </c>
      <c r="D9" s="158">
        <v>12089969</v>
      </c>
      <c r="E9" s="158">
        <v>12823063</v>
      </c>
    </row>
    <row r="10" spans="1:5" s="117" customFormat="1" ht="22.5" x14ac:dyDescent="0.2">
      <c r="A10" s="126" t="s">
        <v>224</v>
      </c>
      <c r="B10" s="81">
        <v>6874774</v>
      </c>
      <c r="C10" s="126">
        <v>10965762</v>
      </c>
      <c r="D10" s="126">
        <v>11763968</v>
      </c>
      <c r="E10" s="126">
        <v>12384401</v>
      </c>
    </row>
    <row r="11" spans="1:5" ht="11.25" customHeight="1" x14ac:dyDescent="0.2">
      <c r="A11" s="244" t="s">
        <v>244</v>
      </c>
      <c r="B11" s="244"/>
      <c r="C11" s="244"/>
      <c r="D11" s="244"/>
      <c r="E11" s="244"/>
    </row>
    <row r="12" spans="1:5" x14ac:dyDescent="0.2">
      <c r="A12" s="160" t="s">
        <v>242</v>
      </c>
      <c r="B12" s="135">
        <v>9.8410676915291297</v>
      </c>
      <c r="C12" s="135">
        <f>+C4/C9*100</f>
        <v>12.098230517324344</v>
      </c>
      <c r="D12" s="135">
        <f>+D4/D9*100</f>
        <v>11.741179816093823</v>
      </c>
      <c r="E12" s="135">
        <f>+E4/E9*100</f>
        <v>11.285548546396443</v>
      </c>
    </row>
    <row r="13" spans="1:5" x14ac:dyDescent="0.2">
      <c r="A13" s="159" t="s">
        <v>241</v>
      </c>
      <c r="B13" s="135">
        <v>9.078364402268976</v>
      </c>
      <c r="C13" s="135">
        <f>+C5/C9*100</f>
        <v>8.6295007367395549</v>
      </c>
      <c r="D13" s="135">
        <f>+D5/D9*100</f>
        <v>8.2308399632786475</v>
      </c>
      <c r="E13" s="135">
        <f>+E5/E9*100</f>
        <v>8.0954059104287328</v>
      </c>
    </row>
    <row r="14" spans="1:5" x14ac:dyDescent="0.2">
      <c r="A14" s="159" t="s">
        <v>240</v>
      </c>
      <c r="B14" s="135">
        <v>43.835141951951861</v>
      </c>
      <c r="C14" s="135">
        <f>+C6/C9*100</f>
        <v>42.330956236611762</v>
      </c>
      <c r="D14" s="135">
        <f>+D6/D9*100</f>
        <v>42.108470253314962</v>
      </c>
      <c r="E14" s="135">
        <f>+E6/E9*100</f>
        <v>42.8552210965508</v>
      </c>
    </row>
    <row r="15" spans="1:5" x14ac:dyDescent="0.2">
      <c r="A15" s="158" t="s">
        <v>239</v>
      </c>
      <c r="B15" s="157">
        <v>62.754574045749969</v>
      </c>
      <c r="C15" s="157">
        <v>63.058687490675659</v>
      </c>
      <c r="D15" s="157">
        <v>62.080490032687436</v>
      </c>
      <c r="E15" s="157">
        <f>+E12+E13+E14</f>
        <v>62.236175553375972</v>
      </c>
    </row>
    <row r="16" spans="1:5" x14ac:dyDescent="0.2">
      <c r="A16" s="81" t="s">
        <v>14</v>
      </c>
      <c r="B16" s="135">
        <v>37.245425954250031</v>
      </c>
      <c r="C16" s="135">
        <v>36.941303613115259</v>
      </c>
      <c r="D16" s="135">
        <v>37.919518238632371</v>
      </c>
      <c r="E16" s="135">
        <f>+E8/E9*100</f>
        <v>37.763824446624021</v>
      </c>
    </row>
    <row r="17" spans="1:5" s="117" customFormat="1" ht="22.5" customHeight="1" x14ac:dyDescent="0.2">
      <c r="A17" s="156" t="s">
        <v>226</v>
      </c>
      <c r="B17" s="157">
        <v>100</v>
      </c>
      <c r="C17" s="157">
        <v>99.999991103790919</v>
      </c>
      <c r="D17" s="157">
        <v>100.00000827131981</v>
      </c>
      <c r="E17" s="157">
        <f>+E16+E15</f>
        <v>100</v>
      </c>
    </row>
    <row r="18" spans="1:5" s="118" customFormat="1" ht="11.25" customHeight="1" x14ac:dyDescent="0.25">
      <c r="A18" s="244" t="s">
        <v>243</v>
      </c>
      <c r="B18" s="244"/>
      <c r="C18" s="244"/>
      <c r="D18" s="244"/>
      <c r="E18" s="244"/>
    </row>
    <row r="19" spans="1:5" x14ac:dyDescent="0.2">
      <c r="A19" s="160" t="s">
        <v>242</v>
      </c>
      <c r="B19" s="153">
        <v>114.2</v>
      </c>
      <c r="C19" s="135">
        <v>107.6</v>
      </c>
      <c r="D19" s="135">
        <v>106.3</v>
      </c>
      <c r="E19" s="135">
        <v>106.2</v>
      </c>
    </row>
    <row r="20" spans="1:5" x14ac:dyDescent="0.2">
      <c r="A20" s="159" t="s">
        <v>241</v>
      </c>
      <c r="B20" s="153">
        <v>107.5</v>
      </c>
      <c r="C20" s="135">
        <v>103.8</v>
      </c>
      <c r="D20" s="135">
        <v>101.5</v>
      </c>
      <c r="E20" s="135">
        <v>104.2</v>
      </c>
    </row>
    <row r="21" spans="1:5" x14ac:dyDescent="0.2">
      <c r="A21" s="159" t="s">
        <v>240</v>
      </c>
      <c r="B21" s="153">
        <v>102.4</v>
      </c>
      <c r="C21" s="135">
        <v>99.8</v>
      </c>
      <c r="D21" s="135">
        <v>102.2</v>
      </c>
      <c r="E21" s="135">
        <v>102.4</v>
      </c>
    </row>
    <row r="22" spans="1:5" x14ac:dyDescent="0.2">
      <c r="A22" s="158" t="s">
        <v>239</v>
      </c>
      <c r="B22" s="155">
        <v>104.9</v>
      </c>
      <c r="C22" s="157">
        <v>101.8</v>
      </c>
      <c r="D22" s="157">
        <v>102.9</v>
      </c>
      <c r="E22" s="154">
        <v>103.4</v>
      </c>
    </row>
    <row r="23" spans="1:5" x14ac:dyDescent="0.2">
      <c r="A23" s="81" t="s">
        <v>14</v>
      </c>
      <c r="B23" s="153">
        <v>107.4</v>
      </c>
      <c r="C23" s="135">
        <v>100.2</v>
      </c>
      <c r="D23" s="135">
        <v>105</v>
      </c>
      <c r="E23" s="135">
        <v>102.1</v>
      </c>
    </row>
    <row r="24" spans="1:5" s="117" customFormat="1" ht="23.25" customHeight="1" x14ac:dyDescent="0.2">
      <c r="A24" s="156" t="s">
        <v>226</v>
      </c>
      <c r="B24" s="155">
        <v>105.8</v>
      </c>
      <c r="C24" s="154">
        <v>101.2</v>
      </c>
      <c r="D24" s="154">
        <v>103.7</v>
      </c>
      <c r="E24" s="154">
        <v>102.9</v>
      </c>
    </row>
    <row r="25" spans="1:5" s="117" customFormat="1" ht="22.5" x14ac:dyDescent="0.2">
      <c r="A25" s="126" t="s">
        <v>224</v>
      </c>
      <c r="B25" s="153">
        <v>105.8</v>
      </c>
      <c r="C25" s="152">
        <v>102.7</v>
      </c>
      <c r="D25" s="152">
        <v>103.6</v>
      </c>
      <c r="E25" s="152">
        <v>102.1</v>
      </c>
    </row>
  </sheetData>
  <mergeCells count="3">
    <mergeCell ref="A3:E3"/>
    <mergeCell ref="A11:E11"/>
    <mergeCell ref="A18:E18"/>
  </mergeCells>
  <pageMargins left="0.74803149606299213" right="0.74803149606299213" top="0.62992125984251968" bottom="0.86614173228346458" header="0" footer="0.59055118110236227"/>
  <pageSetup paperSize="9" orientation="portrait" cellComments="atEnd"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3DB0B-BA98-417E-9BF5-E72B41F59DED}">
  <sheetPr codeName="Munka2"/>
  <dimension ref="A1:G14"/>
  <sheetViews>
    <sheetView zoomScaleNormal="100" workbookViewId="0"/>
  </sheetViews>
  <sheetFormatPr defaultRowHeight="11.25" x14ac:dyDescent="0.2"/>
  <cols>
    <col min="1" max="1" width="23.5703125" style="1" customWidth="1"/>
    <col min="2" max="7" width="10.7109375" style="1" customWidth="1"/>
    <col min="8" max="16384" width="9.140625" style="1"/>
  </cols>
  <sheetData>
    <row r="1" spans="1:7" ht="12" thickBot="1" x14ac:dyDescent="0.25">
      <c r="A1" s="11" t="s">
        <v>13</v>
      </c>
      <c r="B1" s="11"/>
      <c r="C1" s="11"/>
      <c r="D1" s="11"/>
      <c r="E1" s="11"/>
      <c r="F1" s="11"/>
      <c r="G1" s="11"/>
    </row>
    <row r="2" spans="1:7" x14ac:dyDescent="0.2">
      <c r="A2" s="227" t="s">
        <v>12</v>
      </c>
      <c r="B2" s="224" t="s">
        <v>11</v>
      </c>
      <c r="C2" s="225"/>
      <c r="D2" s="225"/>
      <c r="E2" s="224" t="s">
        <v>10</v>
      </c>
      <c r="F2" s="225"/>
      <c r="G2" s="226"/>
    </row>
    <row r="3" spans="1:7" x14ac:dyDescent="0.2">
      <c r="A3" s="228"/>
      <c r="B3" s="9">
        <v>2005</v>
      </c>
      <c r="C3" s="9">
        <v>2006</v>
      </c>
      <c r="D3" s="10">
        <v>2007</v>
      </c>
      <c r="E3" s="9">
        <v>2005</v>
      </c>
      <c r="F3" s="9">
        <v>2006</v>
      </c>
      <c r="G3" s="8">
        <v>2007</v>
      </c>
    </row>
    <row r="4" spans="1:7" x14ac:dyDescent="0.2">
      <c r="A4" s="223" t="s">
        <v>9</v>
      </c>
      <c r="B4" s="223"/>
      <c r="C4" s="223"/>
      <c r="D4" s="223"/>
      <c r="E4" s="223"/>
      <c r="F4" s="223"/>
      <c r="G4" s="223"/>
    </row>
    <row r="5" spans="1:7" x14ac:dyDescent="0.2">
      <c r="A5" s="6" t="s">
        <v>8</v>
      </c>
      <c r="B5" s="5">
        <v>45493.500999999997</v>
      </c>
      <c r="C5" s="5">
        <v>50894.036999999997</v>
      </c>
      <c r="D5" s="5">
        <v>53844.762000000002</v>
      </c>
      <c r="E5" s="5">
        <v>104.33132986156784</v>
      </c>
      <c r="F5" s="5">
        <v>105.65117453238047</v>
      </c>
      <c r="G5" s="5">
        <v>102.45519489821024</v>
      </c>
    </row>
    <row r="6" spans="1:7" x14ac:dyDescent="0.2">
      <c r="A6" s="6" t="s">
        <v>7</v>
      </c>
      <c r="B6" s="5">
        <v>3159.1089999999999</v>
      </c>
      <c r="C6" s="5">
        <v>3245.2040000000002</v>
      </c>
      <c r="D6" s="5">
        <v>3623.9540000000002</v>
      </c>
      <c r="E6" s="5">
        <v>104.1006676522984</v>
      </c>
      <c r="F6" s="5">
        <v>102.76549495443177</v>
      </c>
      <c r="G6" s="5">
        <v>101.37375030968778</v>
      </c>
    </row>
    <row r="7" spans="1:7" x14ac:dyDescent="0.2">
      <c r="A7" s="6" t="s">
        <v>6</v>
      </c>
      <c r="B7" s="5">
        <v>14916.936</v>
      </c>
      <c r="C7" s="5">
        <v>18494.898000000001</v>
      </c>
      <c r="D7" s="5">
        <v>20017.143</v>
      </c>
      <c r="E7" s="5">
        <v>107.00739383671565</v>
      </c>
      <c r="F7" s="5">
        <v>114.80635365675438</v>
      </c>
      <c r="G7" s="5">
        <v>113.11772343636855</v>
      </c>
    </row>
    <row r="8" spans="1:7" s="2" customFormat="1" x14ac:dyDescent="0.2">
      <c r="A8" s="7" t="s">
        <v>0</v>
      </c>
      <c r="B8" s="3">
        <v>63569.546000000002</v>
      </c>
      <c r="C8" s="3">
        <v>72634.138999999996</v>
      </c>
      <c r="D8" s="3">
        <v>77485.858999999997</v>
      </c>
      <c r="E8" s="3">
        <v>104.94476311382404</v>
      </c>
      <c r="F8" s="3">
        <v>107.65608179947041</v>
      </c>
      <c r="G8" s="3">
        <v>105.12188678851922</v>
      </c>
    </row>
    <row r="9" spans="1:7" x14ac:dyDescent="0.2">
      <c r="A9" s="222" t="s">
        <v>5</v>
      </c>
      <c r="B9" s="222"/>
      <c r="C9" s="222"/>
      <c r="D9" s="222"/>
      <c r="E9" s="222"/>
      <c r="F9" s="222"/>
      <c r="G9" s="222"/>
    </row>
    <row r="10" spans="1:7" x14ac:dyDescent="0.2">
      <c r="A10" s="6" t="s">
        <v>4</v>
      </c>
      <c r="B10" s="5">
        <v>26655.236000000001</v>
      </c>
      <c r="C10" s="5">
        <v>30353.996999999999</v>
      </c>
      <c r="D10" s="5">
        <v>32049.552</v>
      </c>
      <c r="E10" s="5">
        <v>104.61378484398057</v>
      </c>
      <c r="F10" s="5">
        <v>106.57781709816973</v>
      </c>
      <c r="G10" s="5">
        <v>103.42269915886202</v>
      </c>
    </row>
    <row r="11" spans="1:7" x14ac:dyDescent="0.2">
      <c r="A11" s="6" t="s">
        <v>3</v>
      </c>
      <c r="B11" s="5">
        <v>17082.781999999999</v>
      </c>
      <c r="C11" s="5">
        <v>18173.902999999998</v>
      </c>
      <c r="D11" s="5">
        <v>19015.056</v>
      </c>
      <c r="E11" s="5">
        <v>103.1346205158669</v>
      </c>
      <c r="F11" s="5">
        <v>102.43020613502824</v>
      </c>
      <c r="G11" s="5">
        <v>98.190581759063349</v>
      </c>
    </row>
    <row r="12" spans="1:7" x14ac:dyDescent="0.2">
      <c r="A12" s="6" t="s">
        <v>2</v>
      </c>
      <c r="B12" s="5">
        <v>5320.5280000000002</v>
      </c>
      <c r="C12" s="5">
        <v>5776.5110000000004</v>
      </c>
      <c r="D12" s="5">
        <v>6020.3459999999995</v>
      </c>
      <c r="E12" s="5">
        <v>96.417286192906133</v>
      </c>
      <c r="F12" s="5">
        <v>99.891161337964959</v>
      </c>
      <c r="G12" s="5">
        <v>101.62355011356775</v>
      </c>
    </row>
    <row r="13" spans="1:7" x14ac:dyDescent="0.2">
      <c r="A13" s="6" t="s">
        <v>1</v>
      </c>
      <c r="B13" s="5">
        <v>14511</v>
      </c>
      <c r="C13" s="5">
        <v>18329.728999999999</v>
      </c>
      <c r="D13" s="5">
        <v>20400.904999999999</v>
      </c>
      <c r="E13" s="5">
        <v>111.32205021623385</v>
      </c>
      <c r="F13" s="5">
        <v>118.63584691225535</v>
      </c>
      <c r="G13" s="5">
        <v>115.91059384711617</v>
      </c>
    </row>
    <row r="14" spans="1:7" s="2" customFormat="1" x14ac:dyDescent="0.2">
      <c r="A14" s="4" t="s">
        <v>0</v>
      </c>
      <c r="B14" s="3">
        <v>63569.546000000002</v>
      </c>
      <c r="C14" s="3">
        <v>72634.14</v>
      </c>
      <c r="D14" s="3">
        <v>77485.858999999997</v>
      </c>
      <c r="E14" s="3">
        <v>104.94476311382404</v>
      </c>
      <c r="F14" s="3">
        <v>107.65608179947041</v>
      </c>
      <c r="G14" s="3">
        <v>105.12188534123995</v>
      </c>
    </row>
  </sheetData>
  <mergeCells count="5">
    <mergeCell ref="A9:G9"/>
    <mergeCell ref="A4:G4"/>
    <mergeCell ref="B2:D2"/>
    <mergeCell ref="E2:G2"/>
    <mergeCell ref="A2:A3"/>
  </mergeCells>
  <pageMargins left="0.74803149606299213" right="0.74803149606299213" top="0.62992125984251968" bottom="0.86614173228346458" header="0.51181102362204722" footer="0.62992125984251968"/>
  <pageSetup paperSize="9" orientation="portrait" cellComments="atEnd" r:id="rId1"/>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9AF2C-C8BC-47BA-A41A-2E85843F41AF}">
  <sheetPr codeName="Munka20"/>
  <dimension ref="A1:E8"/>
  <sheetViews>
    <sheetView zoomScaleNormal="100" workbookViewId="0"/>
  </sheetViews>
  <sheetFormatPr defaultRowHeight="11.25" x14ac:dyDescent="0.2"/>
  <cols>
    <col min="1" max="1" width="24.5703125" style="1" customWidth="1"/>
    <col min="2" max="5" width="9.5703125" style="1" customWidth="1"/>
    <col min="6" max="16384" width="9.140625" style="1"/>
  </cols>
  <sheetData>
    <row r="1" spans="1:5" ht="12" thickBot="1" x14ac:dyDescent="0.25">
      <c r="A1" s="128" t="s">
        <v>252</v>
      </c>
      <c r="B1" s="163"/>
      <c r="C1" s="163"/>
      <c r="D1" s="163"/>
    </row>
    <row r="2" spans="1:5" x14ac:dyDescent="0.2">
      <c r="A2" s="17" t="s">
        <v>12</v>
      </c>
      <c r="B2" s="16">
        <v>2000</v>
      </c>
      <c r="C2" s="16">
        <v>2004</v>
      </c>
      <c r="D2" s="16">
        <v>2005</v>
      </c>
      <c r="E2" s="15">
        <v>2006</v>
      </c>
    </row>
    <row r="3" spans="1:5" x14ac:dyDescent="0.2">
      <c r="A3" s="1" t="s">
        <v>251</v>
      </c>
      <c r="B3" s="20">
        <v>13270</v>
      </c>
      <c r="C3" s="20">
        <v>13387</v>
      </c>
      <c r="D3" s="20">
        <v>13719</v>
      </c>
      <c r="E3" s="81">
        <v>13740</v>
      </c>
    </row>
    <row r="4" spans="1:5" x14ac:dyDescent="0.2">
      <c r="A4" s="1" t="s">
        <v>250</v>
      </c>
      <c r="B4" s="23">
        <v>96.6</v>
      </c>
      <c r="C4" s="23">
        <v>101</v>
      </c>
      <c r="D4" s="23">
        <v>105.4</v>
      </c>
      <c r="E4" s="135">
        <v>104.6</v>
      </c>
    </row>
    <row r="5" spans="1:5" x14ac:dyDescent="0.2">
      <c r="A5" s="1" t="s">
        <v>114</v>
      </c>
      <c r="B5" s="23"/>
      <c r="C5" s="23"/>
      <c r="D5" s="23"/>
      <c r="E5" s="135"/>
    </row>
    <row r="6" spans="1:5" x14ac:dyDescent="0.2">
      <c r="A6" s="162" t="s">
        <v>249</v>
      </c>
      <c r="B6" s="23">
        <v>53.5</v>
      </c>
      <c r="C6" s="23">
        <v>56.7</v>
      </c>
      <c r="D6" s="23">
        <v>59.2</v>
      </c>
      <c r="E6" s="135">
        <v>60</v>
      </c>
    </row>
    <row r="7" spans="1:5" x14ac:dyDescent="0.2">
      <c r="A7" s="1" t="s">
        <v>248</v>
      </c>
      <c r="B7" s="23">
        <v>147.80000000000001</v>
      </c>
      <c r="C7" s="23">
        <v>140.69999999999999</v>
      </c>
      <c r="D7" s="23">
        <v>144</v>
      </c>
      <c r="E7" s="135">
        <v>148.30000000000001</v>
      </c>
    </row>
    <row r="8" spans="1:5" x14ac:dyDescent="0.2">
      <c r="A8" s="1" t="s">
        <v>247</v>
      </c>
      <c r="B8" s="23">
        <v>367.9</v>
      </c>
      <c r="C8" s="23">
        <v>386.6</v>
      </c>
      <c r="D8" s="23">
        <v>395.3</v>
      </c>
      <c r="E8" s="135">
        <v>386.9</v>
      </c>
    </row>
  </sheetData>
  <pageMargins left="0.74803149606299213" right="0.74803149606299213" top="0.62992125984251968" bottom="0.86614173228346458" header="0" footer="0.59055118110236227"/>
  <pageSetup paperSize="9" orientation="portrait" cellComments="atEnd" r:id="rId1"/>
  <headerFooter alignWithMargins="0"/>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344DA-BE40-43ED-A1B9-FE19B3D08CA2}">
  <sheetPr codeName="Munka21"/>
  <dimension ref="A1:E40"/>
  <sheetViews>
    <sheetView zoomScaleNormal="100" workbookViewId="0"/>
  </sheetViews>
  <sheetFormatPr defaultRowHeight="11.25" x14ac:dyDescent="0.2"/>
  <cols>
    <col min="1" max="1" width="26.28515625" style="1" customWidth="1"/>
    <col min="2" max="5" width="9.28515625" style="1" customWidth="1"/>
    <col min="6" max="16384" width="9.140625" style="1"/>
  </cols>
  <sheetData>
    <row r="1" spans="1:5" ht="12" thickBot="1" x14ac:dyDescent="0.25">
      <c r="A1" s="82" t="s">
        <v>291</v>
      </c>
      <c r="B1" s="38"/>
      <c r="C1" s="38"/>
      <c r="D1" s="38"/>
      <c r="E1" s="38"/>
    </row>
    <row r="2" spans="1:5" s="118" customFormat="1" x14ac:dyDescent="0.2">
      <c r="A2" s="166" t="s">
        <v>290</v>
      </c>
      <c r="B2" s="16">
        <v>2000</v>
      </c>
      <c r="C2" s="16">
        <v>2004</v>
      </c>
      <c r="D2" s="16">
        <v>2005</v>
      </c>
      <c r="E2" s="15">
        <v>2006</v>
      </c>
    </row>
    <row r="3" spans="1:5" x14ac:dyDescent="0.2">
      <c r="A3" s="165" t="s">
        <v>289</v>
      </c>
      <c r="B3" s="165"/>
      <c r="C3" s="165"/>
      <c r="D3" s="165"/>
    </row>
    <row r="4" spans="1:5" x14ac:dyDescent="0.2">
      <c r="A4" s="38" t="s">
        <v>288</v>
      </c>
      <c r="B4" s="136">
        <v>73.2</v>
      </c>
      <c r="C4" s="136">
        <v>64.3</v>
      </c>
      <c r="D4" s="133">
        <v>67.099999999999994</v>
      </c>
      <c r="E4" s="135">
        <v>69.599999999999994</v>
      </c>
    </row>
    <row r="5" spans="1:5" x14ac:dyDescent="0.2">
      <c r="A5" s="162" t="s">
        <v>287</v>
      </c>
      <c r="B5" s="133">
        <v>28</v>
      </c>
      <c r="C5" s="133">
        <v>25.9</v>
      </c>
      <c r="D5" s="133">
        <v>26.7</v>
      </c>
      <c r="E5" s="135">
        <v>27.9</v>
      </c>
    </row>
    <row r="6" spans="1:5" x14ac:dyDescent="0.2">
      <c r="A6" s="162" t="s">
        <v>286</v>
      </c>
      <c r="B6" s="133">
        <v>4.3</v>
      </c>
      <c r="C6" s="133">
        <v>3.2</v>
      </c>
      <c r="D6" s="133">
        <v>3.1</v>
      </c>
      <c r="E6" s="135">
        <v>3.4</v>
      </c>
    </row>
    <row r="7" spans="1:5" x14ac:dyDescent="0.2">
      <c r="A7" s="162" t="s">
        <v>285</v>
      </c>
      <c r="B7" s="133">
        <v>0.4</v>
      </c>
      <c r="C7" s="133">
        <v>0.1</v>
      </c>
      <c r="D7" s="133">
        <v>0.1</v>
      </c>
      <c r="E7" s="135">
        <v>0.1</v>
      </c>
    </row>
    <row r="8" spans="1:5" x14ac:dyDescent="0.2">
      <c r="A8" s="164" t="s">
        <v>284</v>
      </c>
      <c r="B8" s="133">
        <v>32.700000000000003</v>
      </c>
      <c r="C8" s="133">
        <v>29.2</v>
      </c>
      <c r="D8" s="133">
        <v>29.9</v>
      </c>
      <c r="E8" s="135">
        <v>31.4</v>
      </c>
    </row>
    <row r="9" spans="1:5" x14ac:dyDescent="0.2">
      <c r="A9" s="162" t="s">
        <v>283</v>
      </c>
      <c r="B9" s="133">
        <v>3.1</v>
      </c>
      <c r="C9" s="133">
        <v>3</v>
      </c>
      <c r="D9" s="133">
        <v>2.7</v>
      </c>
      <c r="E9" s="135">
        <v>2.8</v>
      </c>
    </row>
    <row r="10" spans="1:5" x14ac:dyDescent="0.2">
      <c r="A10" s="162" t="s">
        <v>282</v>
      </c>
      <c r="B10" s="133">
        <v>33.700000000000003</v>
      </c>
      <c r="C10" s="133">
        <v>27.7</v>
      </c>
      <c r="D10" s="133">
        <v>29.8</v>
      </c>
      <c r="E10" s="135">
        <v>30.8</v>
      </c>
    </row>
    <row r="11" spans="1:5" x14ac:dyDescent="0.2">
      <c r="A11" s="162" t="s">
        <v>281</v>
      </c>
      <c r="B11" s="133">
        <v>0.7</v>
      </c>
      <c r="C11" s="133">
        <v>1</v>
      </c>
      <c r="D11" s="133">
        <v>1.1000000000000001</v>
      </c>
      <c r="E11" s="135">
        <v>0.9</v>
      </c>
    </row>
    <row r="12" spans="1:5" s="117" customFormat="1" x14ac:dyDescent="0.2">
      <c r="A12" s="37" t="s">
        <v>280</v>
      </c>
      <c r="B12" s="136">
        <v>70.2</v>
      </c>
      <c r="C12" s="136">
        <v>60.9</v>
      </c>
      <c r="D12" s="133">
        <v>63.5</v>
      </c>
      <c r="E12" s="152">
        <v>65.900000000000006</v>
      </c>
    </row>
    <row r="13" spans="1:5" x14ac:dyDescent="0.2">
      <c r="A13" s="162" t="s">
        <v>279</v>
      </c>
      <c r="B13" s="133">
        <v>3</v>
      </c>
      <c r="C13" s="133">
        <v>3.4</v>
      </c>
      <c r="D13" s="133">
        <v>3.6</v>
      </c>
      <c r="E13" s="135">
        <v>3.7</v>
      </c>
    </row>
    <row r="14" spans="1:5" x14ac:dyDescent="0.2">
      <c r="A14" s="1" t="s">
        <v>278</v>
      </c>
      <c r="B14" s="133">
        <v>160.6</v>
      </c>
      <c r="C14" s="133">
        <v>155.19999999999999</v>
      </c>
      <c r="D14" s="133">
        <v>166.8</v>
      </c>
      <c r="E14" s="135">
        <v>163.1</v>
      </c>
    </row>
    <row r="15" spans="1:5" x14ac:dyDescent="0.2">
      <c r="A15" s="1" t="s">
        <v>277</v>
      </c>
      <c r="B15" s="133">
        <v>15.3</v>
      </c>
      <c r="C15" s="133">
        <v>16.7</v>
      </c>
      <c r="D15" s="133">
        <v>16</v>
      </c>
      <c r="E15" s="135">
        <v>15.6</v>
      </c>
    </row>
    <row r="16" spans="1:5" x14ac:dyDescent="0.2">
      <c r="A16" s="1" t="s">
        <v>276</v>
      </c>
      <c r="B16" s="133">
        <v>39</v>
      </c>
      <c r="C16" s="133">
        <v>36</v>
      </c>
      <c r="D16" s="133">
        <v>36.5</v>
      </c>
      <c r="E16" s="135">
        <v>37.700000000000003</v>
      </c>
    </row>
    <row r="17" spans="1:5" x14ac:dyDescent="0.2">
      <c r="A17" s="162" t="s">
        <v>275</v>
      </c>
      <c r="B17" s="133">
        <v>0.9</v>
      </c>
      <c r="C17" s="133">
        <v>1.1000000000000001</v>
      </c>
      <c r="D17" s="133">
        <v>1</v>
      </c>
      <c r="E17" s="135">
        <v>1.1000000000000001</v>
      </c>
    </row>
    <row r="18" spans="1:5" x14ac:dyDescent="0.2">
      <c r="A18" s="162" t="s">
        <v>274</v>
      </c>
      <c r="B18" s="133">
        <v>18</v>
      </c>
      <c r="C18" s="133">
        <v>13.2</v>
      </c>
      <c r="D18" s="133">
        <v>13.4</v>
      </c>
      <c r="E18" s="135">
        <v>13.3</v>
      </c>
    </row>
    <row r="19" spans="1:5" x14ac:dyDescent="0.2">
      <c r="A19" s="162" t="s">
        <v>273</v>
      </c>
      <c r="B19" s="133">
        <v>2.2000000000000002</v>
      </c>
      <c r="C19" s="133">
        <v>2.2000000000000002</v>
      </c>
      <c r="D19" s="133">
        <v>2.1</v>
      </c>
      <c r="E19" s="135">
        <v>1.6</v>
      </c>
    </row>
    <row r="20" spans="1:5" x14ac:dyDescent="0.2">
      <c r="A20" s="162" t="s">
        <v>272</v>
      </c>
      <c r="B20" s="133">
        <v>10.6</v>
      </c>
      <c r="C20" s="133">
        <v>11.1</v>
      </c>
      <c r="D20" s="133">
        <v>11.6</v>
      </c>
      <c r="E20" s="135">
        <v>13.8</v>
      </c>
    </row>
    <row r="21" spans="1:5" x14ac:dyDescent="0.2">
      <c r="A21" s="162" t="s">
        <v>271</v>
      </c>
      <c r="B21" s="133">
        <v>7.4</v>
      </c>
      <c r="C21" s="133">
        <v>8.4</v>
      </c>
      <c r="D21" s="133">
        <v>8.4</v>
      </c>
      <c r="E21" s="135">
        <v>7.9</v>
      </c>
    </row>
    <row r="22" spans="1:5" x14ac:dyDescent="0.2">
      <c r="A22" s="1" t="s">
        <v>270</v>
      </c>
      <c r="B22" s="133">
        <v>94.1</v>
      </c>
      <c r="C22" s="133">
        <v>89.4</v>
      </c>
      <c r="D22" s="133">
        <v>97.3</v>
      </c>
      <c r="E22" s="135">
        <v>92.6</v>
      </c>
    </row>
    <row r="23" spans="1:5" x14ac:dyDescent="0.2">
      <c r="A23" s="162" t="s">
        <v>269</v>
      </c>
      <c r="B23" s="133">
        <v>89.4</v>
      </c>
      <c r="C23" s="133">
        <v>83.3</v>
      </c>
      <c r="D23" s="133">
        <v>91.2</v>
      </c>
      <c r="E23" s="135">
        <v>86</v>
      </c>
    </row>
    <row r="24" spans="1:5" x14ac:dyDescent="0.2">
      <c r="A24" s="162" t="s">
        <v>268</v>
      </c>
      <c r="B24" s="133">
        <v>4.7</v>
      </c>
      <c r="C24" s="133">
        <v>6.1</v>
      </c>
      <c r="D24" s="133">
        <v>6.1</v>
      </c>
      <c r="E24" s="135">
        <v>6</v>
      </c>
    </row>
    <row r="25" spans="1:5" x14ac:dyDescent="0.2">
      <c r="A25" s="1" t="s">
        <v>267</v>
      </c>
      <c r="B25" s="133">
        <v>64</v>
      </c>
      <c r="C25" s="133">
        <v>68</v>
      </c>
      <c r="D25" s="133">
        <v>66.8</v>
      </c>
      <c r="E25" s="135">
        <v>61.8</v>
      </c>
    </row>
    <row r="26" spans="1:5" x14ac:dyDescent="0.2">
      <c r="A26" s="1" t="s">
        <v>266</v>
      </c>
      <c r="B26" s="133">
        <v>33.200000000000003</v>
      </c>
      <c r="C26" s="133">
        <v>32.700000000000003</v>
      </c>
      <c r="D26" s="133">
        <v>31.2</v>
      </c>
      <c r="E26" s="135">
        <v>32.299999999999997</v>
      </c>
    </row>
    <row r="27" spans="1:5" x14ac:dyDescent="0.2">
      <c r="A27" s="1" t="s">
        <v>265</v>
      </c>
      <c r="B27" s="133">
        <v>100</v>
      </c>
      <c r="C27" s="133">
        <v>130</v>
      </c>
      <c r="D27" s="133">
        <v>130</v>
      </c>
      <c r="E27" s="135">
        <v>160</v>
      </c>
    </row>
    <row r="28" spans="1:5" x14ac:dyDescent="0.2">
      <c r="A28" s="1" t="s">
        <v>264</v>
      </c>
      <c r="B28" s="133">
        <v>109.2</v>
      </c>
      <c r="C28" s="133">
        <v>117.7</v>
      </c>
      <c r="D28" s="133">
        <v>112.1</v>
      </c>
      <c r="E28" s="135">
        <v>119.9</v>
      </c>
    </row>
    <row r="29" spans="1:5" x14ac:dyDescent="0.2">
      <c r="A29" s="1" t="s">
        <v>263</v>
      </c>
      <c r="B29" s="133">
        <v>108.5</v>
      </c>
      <c r="C29" s="133">
        <v>93.7</v>
      </c>
      <c r="D29" s="133">
        <v>82.7</v>
      </c>
      <c r="E29" s="135">
        <v>90.7</v>
      </c>
    </row>
    <row r="30" spans="1:5" x14ac:dyDescent="0.2">
      <c r="A30" s="1" t="s">
        <v>114</v>
      </c>
      <c r="B30" s="133"/>
      <c r="C30" s="133"/>
      <c r="D30" s="133"/>
      <c r="E30" s="135"/>
    </row>
    <row r="31" spans="1:5" x14ac:dyDescent="0.2">
      <c r="A31" s="162" t="s">
        <v>262</v>
      </c>
      <c r="B31" s="133">
        <v>89</v>
      </c>
      <c r="C31" s="133">
        <v>74.5</v>
      </c>
      <c r="D31" s="133">
        <v>64.900000000000006</v>
      </c>
      <c r="E31" s="135">
        <v>74</v>
      </c>
    </row>
    <row r="32" spans="1:5" x14ac:dyDescent="0.2">
      <c r="A32" s="162" t="s">
        <v>261</v>
      </c>
      <c r="B32" s="133">
        <v>19.5</v>
      </c>
      <c r="C32" s="133">
        <v>19.2</v>
      </c>
      <c r="D32" s="133">
        <v>17.8</v>
      </c>
      <c r="E32" s="135">
        <v>16.7</v>
      </c>
    </row>
    <row r="33" spans="1:5" x14ac:dyDescent="0.2">
      <c r="A33" s="13" t="s">
        <v>260</v>
      </c>
      <c r="B33" s="133"/>
      <c r="C33" s="133"/>
      <c r="D33" s="133"/>
      <c r="E33" s="135"/>
    </row>
    <row r="34" spans="1:5" x14ac:dyDescent="0.2">
      <c r="A34" s="1" t="s">
        <v>259</v>
      </c>
      <c r="B34" s="133">
        <v>2.8</v>
      </c>
      <c r="C34" s="133">
        <v>2.7</v>
      </c>
      <c r="D34" s="133">
        <v>2.7</v>
      </c>
      <c r="E34" s="135">
        <v>2.8</v>
      </c>
    </row>
    <row r="35" spans="1:5" x14ac:dyDescent="0.2">
      <c r="A35" s="1" t="s">
        <v>258</v>
      </c>
      <c r="B35" s="133">
        <v>20.3</v>
      </c>
      <c r="C35" s="133">
        <v>31.9</v>
      </c>
      <c r="D35" s="133">
        <v>27.7</v>
      </c>
      <c r="E35" s="135">
        <v>27.8</v>
      </c>
    </row>
    <row r="36" spans="1:5" x14ac:dyDescent="0.2">
      <c r="A36" s="1" t="s">
        <v>257</v>
      </c>
      <c r="B36" s="133">
        <v>28.3</v>
      </c>
      <c r="C36" s="133">
        <v>32.700000000000003</v>
      </c>
      <c r="D36" s="133">
        <v>33.1</v>
      </c>
      <c r="E36" s="135">
        <v>33.4</v>
      </c>
    </row>
    <row r="37" spans="1:5" x14ac:dyDescent="0.2">
      <c r="A37" s="1" t="s">
        <v>256</v>
      </c>
      <c r="B37" s="133">
        <v>71.599999999999994</v>
      </c>
      <c r="C37" s="133">
        <v>73.2</v>
      </c>
      <c r="D37" s="133">
        <v>72.599999999999994</v>
      </c>
      <c r="E37" s="135">
        <v>74.2</v>
      </c>
    </row>
    <row r="38" spans="1:5" x14ac:dyDescent="0.2">
      <c r="A38" s="1" t="s">
        <v>255</v>
      </c>
      <c r="B38" s="133">
        <v>6.4</v>
      </c>
      <c r="C38" s="133">
        <v>7.1</v>
      </c>
      <c r="D38" s="133">
        <v>7</v>
      </c>
      <c r="E38" s="135">
        <v>7.3</v>
      </c>
    </row>
    <row r="39" spans="1:5" x14ac:dyDescent="0.2">
      <c r="A39" s="1" t="s">
        <v>254</v>
      </c>
      <c r="B39" s="133">
        <v>10</v>
      </c>
      <c r="C39" s="133">
        <v>11.1</v>
      </c>
      <c r="D39" s="133">
        <v>11</v>
      </c>
      <c r="E39" s="135">
        <v>11.2</v>
      </c>
    </row>
    <row r="40" spans="1:5" x14ac:dyDescent="0.2">
      <c r="A40" s="1" t="s">
        <v>253</v>
      </c>
      <c r="B40" s="133">
        <v>1.5</v>
      </c>
      <c r="C40" s="133">
        <v>1.4</v>
      </c>
      <c r="D40" s="133">
        <v>1.4</v>
      </c>
      <c r="E40" s="135">
        <v>1.5</v>
      </c>
    </row>
  </sheetData>
  <pageMargins left="0.74803149606299213" right="0.74803149606299213" top="0.62992125984251968" bottom="0.86614173228346458" header="0" footer="0.59055118110236227"/>
  <pageSetup paperSize="9" orientation="portrait" cellComments="atEnd" r:id="rId1"/>
  <headerFooter alignWithMargins="0"/>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33BA5-AF31-4318-9C98-E3C71822838A}">
  <sheetPr codeName="Munka22"/>
  <dimension ref="A1:F99"/>
  <sheetViews>
    <sheetView zoomScaleNormal="100" workbookViewId="0"/>
  </sheetViews>
  <sheetFormatPr defaultRowHeight="12.75" x14ac:dyDescent="0.25"/>
  <cols>
    <col min="1" max="1" width="8.85546875" style="168" customWidth="1"/>
    <col min="2" max="2" width="40" style="168" customWidth="1"/>
    <col min="3" max="6" width="12.7109375" style="168" customWidth="1"/>
    <col min="7" max="16384" width="9.140625" style="167"/>
  </cols>
  <sheetData>
    <row r="1" spans="1:6" ht="12.75" customHeight="1" x14ac:dyDescent="0.25">
      <c r="A1" s="186" t="s">
        <v>383</v>
      </c>
      <c r="B1" s="185"/>
      <c r="C1" s="184"/>
      <c r="D1" s="184"/>
      <c r="E1" s="184"/>
      <c r="F1" s="184"/>
    </row>
    <row r="2" spans="1:6" x14ac:dyDescent="0.2">
      <c r="A2" s="257" t="s">
        <v>382</v>
      </c>
      <c r="B2" s="257" t="s">
        <v>381</v>
      </c>
      <c r="C2" s="256" t="s">
        <v>380</v>
      </c>
      <c r="D2" s="256"/>
      <c r="E2" s="256"/>
      <c r="F2" s="256"/>
    </row>
    <row r="3" spans="1:6" ht="22.5" x14ac:dyDescent="0.25">
      <c r="A3" s="257"/>
      <c r="B3" s="257"/>
      <c r="C3" s="9" t="s">
        <v>379</v>
      </c>
      <c r="D3" s="9" t="s">
        <v>378</v>
      </c>
      <c r="E3" s="32" t="s">
        <v>377</v>
      </c>
      <c r="F3" s="9" t="s">
        <v>376</v>
      </c>
    </row>
    <row r="4" spans="1:6" s="174" customFormat="1" x14ac:dyDescent="0.2">
      <c r="A4" s="258">
        <v>2005</v>
      </c>
      <c r="B4" s="258"/>
      <c r="C4" s="258"/>
      <c r="D4" s="258"/>
      <c r="E4" s="258"/>
      <c r="F4" s="258"/>
    </row>
    <row r="5" spans="1:6" s="174" customFormat="1" x14ac:dyDescent="0.2">
      <c r="A5" s="259" t="s">
        <v>375</v>
      </c>
      <c r="B5" s="259"/>
      <c r="C5" s="259"/>
      <c r="D5" s="259"/>
      <c r="E5" s="259"/>
      <c r="F5" s="259"/>
    </row>
    <row r="6" spans="1:6" s="169" customFormat="1" x14ac:dyDescent="0.2">
      <c r="A6" s="171" t="s">
        <v>374</v>
      </c>
      <c r="B6" s="181" t="s">
        <v>373</v>
      </c>
      <c r="C6" s="182">
        <v>1306556</v>
      </c>
      <c r="D6" s="182">
        <v>1428104</v>
      </c>
      <c r="E6" s="182">
        <v>35058</v>
      </c>
      <c r="F6" s="182">
        <v>2769718</v>
      </c>
    </row>
    <row r="7" spans="1:6" s="169" customFormat="1" x14ac:dyDescent="0.2">
      <c r="A7" s="171" t="s">
        <v>372</v>
      </c>
      <c r="B7" s="171" t="s">
        <v>371</v>
      </c>
      <c r="C7" s="182">
        <v>1306733</v>
      </c>
      <c r="D7" s="182">
        <v>1430891</v>
      </c>
      <c r="E7" s="182">
        <v>35058</v>
      </c>
      <c r="F7" s="182">
        <v>2772682</v>
      </c>
    </row>
    <row r="8" spans="1:6" s="169" customFormat="1" x14ac:dyDescent="0.2">
      <c r="A8" s="49" t="s">
        <v>370</v>
      </c>
      <c r="B8" s="49" t="s">
        <v>369</v>
      </c>
      <c r="C8" s="183">
        <v>956589</v>
      </c>
      <c r="D8" s="183">
        <v>1069902</v>
      </c>
      <c r="E8" s="183">
        <v>26314</v>
      </c>
      <c r="F8" s="183">
        <v>2052805</v>
      </c>
    </row>
    <row r="9" spans="1:6" s="169" customFormat="1" x14ac:dyDescent="0.2">
      <c r="A9" s="49" t="s">
        <v>368</v>
      </c>
      <c r="B9" s="49" t="s">
        <v>367</v>
      </c>
      <c r="C9" s="183">
        <v>350144</v>
      </c>
      <c r="D9" s="183">
        <v>360989</v>
      </c>
      <c r="E9" s="183">
        <v>8744</v>
      </c>
      <c r="F9" s="183">
        <v>719877</v>
      </c>
    </row>
    <row r="10" spans="1:6" s="169" customFormat="1" x14ac:dyDescent="0.2">
      <c r="A10" s="49" t="s">
        <v>366</v>
      </c>
      <c r="B10" s="180" t="s">
        <v>365</v>
      </c>
      <c r="C10" s="183">
        <v>335832</v>
      </c>
      <c r="D10" s="183">
        <v>354480</v>
      </c>
      <c r="E10" s="183">
        <v>8547</v>
      </c>
      <c r="F10" s="183">
        <v>698859</v>
      </c>
    </row>
    <row r="11" spans="1:6" s="169" customFormat="1" x14ac:dyDescent="0.2">
      <c r="A11" s="49" t="s">
        <v>364</v>
      </c>
      <c r="B11" s="180" t="s">
        <v>363</v>
      </c>
      <c r="C11" s="183">
        <v>14312</v>
      </c>
      <c r="D11" s="183">
        <v>6509</v>
      </c>
      <c r="E11" s="183">
        <v>197</v>
      </c>
      <c r="F11" s="183">
        <v>21018</v>
      </c>
    </row>
    <row r="12" spans="1:6" s="169" customFormat="1" x14ac:dyDescent="0.2">
      <c r="A12" s="49" t="s">
        <v>362</v>
      </c>
      <c r="B12" s="49" t="s">
        <v>361</v>
      </c>
      <c r="C12" s="173" t="s">
        <v>74</v>
      </c>
      <c r="D12" s="173" t="s">
        <v>74</v>
      </c>
      <c r="E12" s="173" t="s">
        <v>74</v>
      </c>
      <c r="F12" s="177" t="s">
        <v>74</v>
      </c>
    </row>
    <row r="13" spans="1:6" s="169" customFormat="1" x14ac:dyDescent="0.2">
      <c r="A13" s="171" t="s">
        <v>360</v>
      </c>
      <c r="B13" s="171" t="s">
        <v>359</v>
      </c>
      <c r="C13" s="182">
        <v>-177</v>
      </c>
      <c r="D13" s="182">
        <v>-2787</v>
      </c>
      <c r="E13" s="182">
        <v>0</v>
      </c>
      <c r="F13" s="182">
        <v>-2964</v>
      </c>
    </row>
    <row r="14" spans="1:6" s="174" customFormat="1" x14ac:dyDescent="0.2">
      <c r="A14" s="260" t="s">
        <v>358</v>
      </c>
      <c r="B14" s="260"/>
      <c r="C14" s="260"/>
      <c r="D14" s="260"/>
      <c r="E14" s="260"/>
      <c r="F14" s="260"/>
    </row>
    <row r="15" spans="1:6" s="169" customFormat="1" x14ac:dyDescent="0.2">
      <c r="A15" s="179" t="s">
        <v>357</v>
      </c>
      <c r="B15" s="171" t="s">
        <v>356</v>
      </c>
      <c r="C15" s="182">
        <v>2949560</v>
      </c>
      <c r="D15" s="182">
        <v>465072</v>
      </c>
      <c r="E15" s="173" t="s">
        <v>74</v>
      </c>
      <c r="F15" s="182">
        <v>3414632</v>
      </c>
    </row>
    <row r="16" spans="1:6" s="169" customFormat="1" x14ac:dyDescent="0.2">
      <c r="A16" s="176" t="s">
        <v>355</v>
      </c>
      <c r="B16" s="49" t="s">
        <v>354</v>
      </c>
      <c r="C16" s="183">
        <v>2904480</v>
      </c>
      <c r="D16" s="183">
        <v>392204</v>
      </c>
      <c r="E16" s="173" t="s">
        <v>74</v>
      </c>
      <c r="F16" s="183">
        <v>3296684</v>
      </c>
    </row>
    <row r="17" spans="1:6" s="169" customFormat="1" x14ac:dyDescent="0.2">
      <c r="A17" s="176" t="s">
        <v>353</v>
      </c>
      <c r="B17" s="49" t="s">
        <v>122</v>
      </c>
      <c r="C17" s="183">
        <v>45080</v>
      </c>
      <c r="D17" s="183">
        <v>72868</v>
      </c>
      <c r="E17" s="173" t="s">
        <v>74</v>
      </c>
      <c r="F17" s="183">
        <v>117948</v>
      </c>
    </row>
    <row r="18" spans="1:6" s="169" customFormat="1" x14ac:dyDescent="0.2">
      <c r="A18" s="179" t="s">
        <v>352</v>
      </c>
      <c r="B18" s="171" t="s">
        <v>351</v>
      </c>
      <c r="C18" s="182">
        <v>275397</v>
      </c>
      <c r="D18" s="182">
        <v>18198</v>
      </c>
      <c r="E18" s="173" t="s">
        <v>74</v>
      </c>
      <c r="F18" s="182">
        <v>293595</v>
      </c>
    </row>
    <row r="19" spans="1:6" s="169" customFormat="1" x14ac:dyDescent="0.2">
      <c r="A19" s="176" t="s">
        <v>350</v>
      </c>
      <c r="B19" s="49" t="s">
        <v>349</v>
      </c>
      <c r="C19" s="183">
        <v>162088</v>
      </c>
      <c r="D19" s="183">
        <v>18198</v>
      </c>
      <c r="E19" s="173" t="s">
        <v>74</v>
      </c>
      <c r="F19" s="183">
        <v>180286</v>
      </c>
    </row>
    <row r="20" spans="1:6" s="169" customFormat="1" x14ac:dyDescent="0.2">
      <c r="A20" s="176" t="s">
        <v>348</v>
      </c>
      <c r="B20" s="49" t="s">
        <v>347</v>
      </c>
      <c r="C20" s="183">
        <v>113309</v>
      </c>
      <c r="D20" s="173" t="s">
        <v>74</v>
      </c>
      <c r="E20" s="173" t="s">
        <v>74</v>
      </c>
      <c r="F20" s="183">
        <v>113309</v>
      </c>
    </row>
    <row r="21" spans="1:6" s="169" customFormat="1" x14ac:dyDescent="0.2">
      <c r="A21" s="179" t="s">
        <v>346</v>
      </c>
      <c r="B21" s="171" t="s">
        <v>345</v>
      </c>
      <c r="C21" s="182">
        <v>-752205</v>
      </c>
      <c r="D21" s="182">
        <v>20732</v>
      </c>
      <c r="E21" s="182">
        <v>-381</v>
      </c>
      <c r="F21" s="182">
        <v>-731854</v>
      </c>
    </row>
    <row r="22" spans="1:6" s="169" customFormat="1" x14ac:dyDescent="0.2">
      <c r="A22" s="176" t="s">
        <v>344</v>
      </c>
      <c r="B22" s="49" t="s">
        <v>343</v>
      </c>
      <c r="C22" s="183">
        <v>39885</v>
      </c>
      <c r="D22" s="183">
        <v>26549</v>
      </c>
      <c r="E22" s="173" t="s">
        <v>74</v>
      </c>
      <c r="F22" s="183">
        <v>66434</v>
      </c>
    </row>
    <row r="23" spans="1:6" s="169" customFormat="1" x14ac:dyDescent="0.2">
      <c r="A23" s="176"/>
      <c r="B23" s="49" t="s">
        <v>342</v>
      </c>
      <c r="C23" s="183">
        <v>901362</v>
      </c>
      <c r="D23" s="183">
        <v>14158</v>
      </c>
      <c r="E23" s="183">
        <v>381</v>
      </c>
      <c r="F23" s="183">
        <v>915901</v>
      </c>
    </row>
    <row r="24" spans="1:6" s="169" customFormat="1" x14ac:dyDescent="0.2">
      <c r="A24" s="176" t="s">
        <v>341</v>
      </c>
      <c r="B24" s="49" t="s">
        <v>340</v>
      </c>
      <c r="C24" s="183">
        <v>17541</v>
      </c>
      <c r="D24" s="183">
        <v>8341</v>
      </c>
      <c r="E24" s="173" t="s">
        <v>74</v>
      </c>
      <c r="F24" s="183">
        <v>25882</v>
      </c>
    </row>
    <row r="25" spans="1:6" s="169" customFormat="1" x14ac:dyDescent="0.2">
      <c r="A25" s="176" t="s">
        <v>339</v>
      </c>
      <c r="B25" s="49" t="s">
        <v>338</v>
      </c>
      <c r="C25" s="183">
        <v>91731</v>
      </c>
      <c r="D25" s="173" t="s">
        <v>74</v>
      </c>
      <c r="E25" s="173" t="s">
        <v>74</v>
      </c>
      <c r="F25" s="183">
        <v>91731</v>
      </c>
    </row>
    <row r="26" spans="1:6" s="169" customFormat="1" x14ac:dyDescent="0.2">
      <c r="A26" s="179" t="s">
        <v>337</v>
      </c>
      <c r="B26" s="179" t="s">
        <v>336</v>
      </c>
      <c r="C26" s="182">
        <v>1921781</v>
      </c>
      <c r="D26" s="182">
        <v>464819</v>
      </c>
      <c r="E26" s="182">
        <v>-381</v>
      </c>
      <c r="F26" s="182">
        <v>2386219</v>
      </c>
    </row>
    <row r="27" spans="1:6" s="174" customFormat="1" x14ac:dyDescent="0.2">
      <c r="A27" s="260" t="s">
        <v>335</v>
      </c>
      <c r="B27" s="260"/>
      <c r="C27" s="260"/>
      <c r="D27" s="260"/>
      <c r="E27" s="260"/>
      <c r="F27" s="260"/>
    </row>
    <row r="28" spans="1:6" s="169" customFormat="1" x14ac:dyDescent="0.2">
      <c r="A28" s="179" t="s">
        <v>334</v>
      </c>
      <c r="B28" s="171" t="s">
        <v>333</v>
      </c>
      <c r="C28" s="182">
        <v>1502546</v>
      </c>
      <c r="D28" s="182">
        <v>481675</v>
      </c>
      <c r="E28" s="177" t="s">
        <v>74</v>
      </c>
      <c r="F28" s="182">
        <v>1984221</v>
      </c>
    </row>
    <row r="29" spans="1:6" s="169" customFormat="1" x14ac:dyDescent="0.2">
      <c r="A29" s="176" t="s">
        <v>332</v>
      </c>
      <c r="B29" s="49" t="s">
        <v>331</v>
      </c>
      <c r="C29" s="183">
        <v>1475245</v>
      </c>
      <c r="D29" s="183">
        <v>440105</v>
      </c>
      <c r="E29" s="177" t="s">
        <v>74</v>
      </c>
      <c r="F29" s="183">
        <v>1915350</v>
      </c>
    </row>
    <row r="30" spans="1:6" s="169" customFormat="1" x14ac:dyDescent="0.2">
      <c r="A30" s="176" t="s">
        <v>330</v>
      </c>
      <c r="B30" s="49" t="s">
        <v>171</v>
      </c>
      <c r="C30" s="183">
        <v>27301</v>
      </c>
      <c r="D30" s="183">
        <v>41570</v>
      </c>
      <c r="E30" s="177" t="s">
        <v>74</v>
      </c>
      <c r="F30" s="183">
        <v>68871</v>
      </c>
    </row>
    <row r="31" spans="1:6" s="169" customFormat="1" x14ac:dyDescent="0.2">
      <c r="A31" s="179" t="s">
        <v>329</v>
      </c>
      <c r="B31" s="171" t="s">
        <v>328</v>
      </c>
      <c r="C31" s="182">
        <v>248764</v>
      </c>
      <c r="D31" s="182">
        <v>6509</v>
      </c>
      <c r="E31" s="182">
        <v>2525791</v>
      </c>
      <c r="F31" s="182">
        <v>2781064</v>
      </c>
    </row>
    <row r="32" spans="1:6" s="169" customFormat="1" x14ac:dyDescent="0.2">
      <c r="A32" s="176" t="s">
        <v>327</v>
      </c>
      <c r="B32" s="176" t="s">
        <v>326</v>
      </c>
      <c r="C32" s="183">
        <v>234452</v>
      </c>
      <c r="D32" s="177" t="s">
        <v>74</v>
      </c>
      <c r="E32" s="183">
        <v>2525594</v>
      </c>
      <c r="F32" s="183">
        <v>2760046</v>
      </c>
    </row>
    <row r="33" spans="1:6" s="169" customFormat="1" x14ac:dyDescent="0.2">
      <c r="A33" s="176" t="s">
        <v>325</v>
      </c>
      <c r="B33" s="178" t="s">
        <v>324</v>
      </c>
      <c r="C33" s="183">
        <v>174317</v>
      </c>
      <c r="D33" s="177" t="s">
        <v>74</v>
      </c>
      <c r="E33" s="183">
        <v>1964996</v>
      </c>
      <c r="F33" s="183">
        <v>2139313</v>
      </c>
    </row>
    <row r="34" spans="1:6" s="169" customFormat="1" x14ac:dyDescent="0.2">
      <c r="A34" s="176" t="s">
        <v>323</v>
      </c>
      <c r="B34" s="178" t="s">
        <v>322</v>
      </c>
      <c r="C34" s="183">
        <v>60135</v>
      </c>
      <c r="D34" s="177" t="s">
        <v>74</v>
      </c>
      <c r="E34" s="183">
        <v>444333</v>
      </c>
      <c r="F34" s="183">
        <v>504468</v>
      </c>
    </row>
    <row r="35" spans="1:6" s="169" customFormat="1" x14ac:dyDescent="0.2">
      <c r="A35" s="176" t="s">
        <v>321</v>
      </c>
      <c r="B35" s="178" t="s">
        <v>320</v>
      </c>
      <c r="C35" s="177" t="s">
        <v>74</v>
      </c>
      <c r="D35" s="177" t="s">
        <v>74</v>
      </c>
      <c r="E35" s="183">
        <v>116265</v>
      </c>
      <c r="F35" s="183">
        <v>116265</v>
      </c>
    </row>
    <row r="36" spans="1:6" s="169" customFormat="1" x14ac:dyDescent="0.2">
      <c r="A36" s="176" t="s">
        <v>319</v>
      </c>
      <c r="B36" s="176" t="s">
        <v>318</v>
      </c>
      <c r="C36" s="183">
        <v>14312</v>
      </c>
      <c r="D36" s="183">
        <v>6509</v>
      </c>
      <c r="E36" s="183">
        <v>197</v>
      </c>
      <c r="F36" s="183">
        <v>21018</v>
      </c>
    </row>
    <row r="37" spans="1:6" s="169" customFormat="1" ht="22.5" x14ac:dyDescent="0.2">
      <c r="A37" s="171" t="s">
        <v>317</v>
      </c>
      <c r="B37" s="171" t="s">
        <v>316</v>
      </c>
      <c r="C37" s="182">
        <v>727219</v>
      </c>
      <c r="D37" s="182">
        <v>134667</v>
      </c>
      <c r="E37" s="182">
        <v>2341617</v>
      </c>
      <c r="F37" s="182">
        <v>3203503</v>
      </c>
    </row>
    <row r="38" spans="1:6" s="169" customFormat="1" x14ac:dyDescent="0.2">
      <c r="A38" s="49" t="s">
        <v>315</v>
      </c>
      <c r="B38" s="49" t="s">
        <v>178</v>
      </c>
      <c r="C38" s="183">
        <v>92436</v>
      </c>
      <c r="D38" s="173" t="s">
        <v>74</v>
      </c>
      <c r="E38" s="183">
        <v>2341420</v>
      </c>
      <c r="F38" s="183">
        <v>2433856</v>
      </c>
    </row>
    <row r="39" spans="1:6" s="169" customFormat="1" x14ac:dyDescent="0.2">
      <c r="A39" s="49" t="s">
        <v>314</v>
      </c>
      <c r="B39" s="49" t="s">
        <v>313</v>
      </c>
      <c r="C39" s="183">
        <v>14312</v>
      </c>
      <c r="D39" s="183">
        <v>6509</v>
      </c>
      <c r="E39" s="183">
        <v>197</v>
      </c>
      <c r="F39" s="183">
        <v>21018</v>
      </c>
    </row>
    <row r="40" spans="1:6" s="169" customFormat="1" x14ac:dyDescent="0.2">
      <c r="A40" s="49" t="s">
        <v>312</v>
      </c>
      <c r="B40" s="49" t="s">
        <v>311</v>
      </c>
      <c r="C40" s="183">
        <v>620471</v>
      </c>
      <c r="D40" s="183">
        <v>128158</v>
      </c>
      <c r="E40" s="173" t="s">
        <v>74</v>
      </c>
      <c r="F40" s="183">
        <v>748629</v>
      </c>
    </row>
    <row r="41" spans="1:6" s="169" customFormat="1" x14ac:dyDescent="0.2">
      <c r="A41" s="171" t="s">
        <v>310</v>
      </c>
      <c r="B41" s="171" t="s">
        <v>309</v>
      </c>
      <c r="C41" s="182">
        <v>-1401282</v>
      </c>
      <c r="D41" s="182">
        <v>1133520</v>
      </c>
      <c r="E41" s="182">
        <v>-97929</v>
      </c>
      <c r="F41" s="182">
        <v>-365691</v>
      </c>
    </row>
    <row r="42" spans="1:6" s="169" customFormat="1" x14ac:dyDescent="0.2">
      <c r="A42" s="175"/>
      <c r="B42" s="49" t="s">
        <v>308</v>
      </c>
      <c r="C42" s="183">
        <v>330506</v>
      </c>
      <c r="D42" s="183">
        <v>1233691</v>
      </c>
      <c r="E42" s="183">
        <v>493093</v>
      </c>
      <c r="F42" s="183">
        <v>2057290</v>
      </c>
    </row>
    <row r="43" spans="1:6" s="169" customFormat="1" x14ac:dyDescent="0.2">
      <c r="A43" s="49"/>
      <c r="B43" s="49" t="s">
        <v>307</v>
      </c>
      <c r="C43" s="183">
        <v>1731788</v>
      </c>
      <c r="D43" s="183">
        <v>100171</v>
      </c>
      <c r="E43" s="183">
        <v>591022</v>
      </c>
      <c r="F43" s="183">
        <v>2422981</v>
      </c>
    </row>
    <row r="44" spans="1:6" s="169" customFormat="1" x14ac:dyDescent="0.2">
      <c r="A44" s="171" t="s">
        <v>306</v>
      </c>
      <c r="B44" s="171" t="s">
        <v>305</v>
      </c>
      <c r="C44" s="182">
        <v>1544590</v>
      </c>
      <c r="D44" s="182">
        <v>1951856</v>
      </c>
      <c r="E44" s="182">
        <v>85864</v>
      </c>
      <c r="F44" s="182">
        <v>3582310</v>
      </c>
    </row>
    <row r="45" spans="1:6" s="174" customFormat="1" x14ac:dyDescent="0.2">
      <c r="A45" s="259" t="s">
        <v>304</v>
      </c>
      <c r="B45" s="259"/>
      <c r="C45" s="259"/>
      <c r="D45" s="259"/>
      <c r="E45" s="259"/>
      <c r="F45" s="259"/>
    </row>
    <row r="46" spans="1:6" s="169" customFormat="1" x14ac:dyDescent="0.2">
      <c r="A46" s="171" t="s">
        <v>303</v>
      </c>
      <c r="B46" s="171" t="s">
        <v>302</v>
      </c>
      <c r="C46" s="182">
        <v>746847</v>
      </c>
      <c r="D46" s="182">
        <v>1550168</v>
      </c>
      <c r="E46" s="182">
        <v>488925</v>
      </c>
      <c r="F46" s="182">
        <v>2785940</v>
      </c>
    </row>
    <row r="47" spans="1:6" s="169" customFormat="1" x14ac:dyDescent="0.2">
      <c r="A47" s="49" t="s">
        <v>301</v>
      </c>
      <c r="B47" s="49" t="s">
        <v>300</v>
      </c>
      <c r="C47" s="183">
        <v>448744</v>
      </c>
      <c r="D47" s="183">
        <v>699939</v>
      </c>
      <c r="E47" s="183">
        <v>488925</v>
      </c>
      <c r="F47" s="183">
        <v>1637608</v>
      </c>
    </row>
    <row r="48" spans="1:6" s="169" customFormat="1" x14ac:dyDescent="0.2">
      <c r="A48" s="49" t="s">
        <v>299</v>
      </c>
      <c r="B48" s="49" t="s">
        <v>298</v>
      </c>
      <c r="C48" s="183">
        <v>305386</v>
      </c>
      <c r="D48" s="183">
        <v>446250</v>
      </c>
      <c r="E48" s="183">
        <v>488925</v>
      </c>
      <c r="F48" s="183">
        <v>1240561</v>
      </c>
    </row>
    <row r="49" spans="1:6" s="169" customFormat="1" x14ac:dyDescent="0.2">
      <c r="A49" s="49" t="s">
        <v>297</v>
      </c>
      <c r="B49" s="49" t="s">
        <v>296</v>
      </c>
      <c r="C49" s="183">
        <v>143358</v>
      </c>
      <c r="D49" s="183">
        <v>253689</v>
      </c>
      <c r="E49" s="173" t="s">
        <v>74</v>
      </c>
      <c r="F49" s="183">
        <v>397047</v>
      </c>
    </row>
    <row r="50" spans="1:6" s="169" customFormat="1" x14ac:dyDescent="0.2">
      <c r="A50" s="49" t="s">
        <v>295</v>
      </c>
      <c r="B50" s="49" t="s">
        <v>294</v>
      </c>
      <c r="C50" s="183">
        <v>298103</v>
      </c>
      <c r="D50" s="183">
        <v>850229</v>
      </c>
      <c r="E50" s="173" t="s">
        <v>74</v>
      </c>
      <c r="F50" s="183">
        <v>1148332</v>
      </c>
    </row>
    <row r="51" spans="1:6" s="169" customFormat="1" x14ac:dyDescent="0.2">
      <c r="A51" s="171" t="s">
        <v>293</v>
      </c>
      <c r="B51" s="171" t="s">
        <v>292</v>
      </c>
      <c r="C51" s="182">
        <v>797743</v>
      </c>
      <c r="D51" s="182">
        <v>401688</v>
      </c>
      <c r="E51" s="182">
        <v>-403061</v>
      </c>
      <c r="F51" s="182">
        <v>796370</v>
      </c>
    </row>
    <row r="52" spans="1:6" s="174" customFormat="1" x14ac:dyDescent="0.2">
      <c r="A52" s="261">
        <v>2006</v>
      </c>
      <c r="B52" s="261"/>
      <c r="C52" s="261"/>
      <c r="D52" s="261"/>
      <c r="E52" s="261"/>
      <c r="F52" s="261"/>
    </row>
    <row r="53" spans="1:6" s="174" customFormat="1" x14ac:dyDescent="0.2">
      <c r="A53" s="259" t="s">
        <v>375</v>
      </c>
      <c r="B53" s="259"/>
      <c r="C53" s="259"/>
      <c r="D53" s="259"/>
      <c r="E53" s="259"/>
      <c r="F53" s="259"/>
    </row>
    <row r="54" spans="1:6" s="169" customFormat="1" x14ac:dyDescent="0.2">
      <c r="A54" s="171" t="s">
        <v>374</v>
      </c>
      <c r="B54" s="181" t="s">
        <v>373</v>
      </c>
      <c r="C54" s="170">
        <v>1370625</v>
      </c>
      <c r="D54" s="170">
        <v>1484677</v>
      </c>
      <c r="E54" s="170">
        <v>34390</v>
      </c>
      <c r="F54" s="170">
        <v>2889692</v>
      </c>
    </row>
    <row r="55" spans="1:6" s="169" customFormat="1" x14ac:dyDescent="0.2">
      <c r="A55" s="171" t="s">
        <v>372</v>
      </c>
      <c r="B55" s="171" t="s">
        <v>371</v>
      </c>
      <c r="C55" s="170">
        <v>1370938</v>
      </c>
      <c r="D55" s="170">
        <v>1483531</v>
      </c>
      <c r="E55" s="170">
        <v>34390</v>
      </c>
      <c r="F55" s="170">
        <v>2888859</v>
      </c>
    </row>
    <row r="56" spans="1:6" s="169" customFormat="1" x14ac:dyDescent="0.2">
      <c r="A56" s="49" t="s">
        <v>370</v>
      </c>
      <c r="B56" s="49" t="s">
        <v>369</v>
      </c>
      <c r="C56" s="172">
        <v>998638</v>
      </c>
      <c r="D56" s="172">
        <v>1120604</v>
      </c>
      <c r="E56" s="172">
        <v>25880</v>
      </c>
      <c r="F56" s="172">
        <v>2145122</v>
      </c>
    </row>
    <row r="57" spans="1:6" s="169" customFormat="1" x14ac:dyDescent="0.2">
      <c r="A57" s="49" t="s">
        <v>368</v>
      </c>
      <c r="B57" s="49" t="s">
        <v>367</v>
      </c>
      <c r="C57" s="172">
        <v>372300</v>
      </c>
      <c r="D57" s="172">
        <v>362927</v>
      </c>
      <c r="E57" s="172">
        <v>8510</v>
      </c>
      <c r="F57" s="172">
        <v>743737</v>
      </c>
    </row>
    <row r="58" spans="1:6" s="169" customFormat="1" x14ac:dyDescent="0.2">
      <c r="A58" s="49" t="s">
        <v>366</v>
      </c>
      <c r="B58" s="180" t="s">
        <v>365</v>
      </c>
      <c r="C58" s="172">
        <v>356507</v>
      </c>
      <c r="D58" s="172">
        <v>356855</v>
      </c>
      <c r="E58" s="172">
        <v>8333</v>
      </c>
      <c r="F58" s="172">
        <v>721695</v>
      </c>
    </row>
    <row r="59" spans="1:6" s="169" customFormat="1" x14ac:dyDescent="0.2">
      <c r="A59" s="49" t="s">
        <v>364</v>
      </c>
      <c r="B59" s="180" t="s">
        <v>363</v>
      </c>
      <c r="C59" s="172">
        <v>15793</v>
      </c>
      <c r="D59" s="172">
        <v>6072</v>
      </c>
      <c r="E59" s="172">
        <v>177</v>
      </c>
      <c r="F59" s="172">
        <v>22042</v>
      </c>
    </row>
    <row r="60" spans="1:6" s="169" customFormat="1" x14ac:dyDescent="0.2">
      <c r="A60" s="49" t="s">
        <v>362</v>
      </c>
      <c r="B60" s="49" t="s">
        <v>361</v>
      </c>
      <c r="C60" s="173" t="s">
        <v>74</v>
      </c>
      <c r="D60" s="173" t="s">
        <v>74</v>
      </c>
      <c r="E60" s="173" t="s">
        <v>74</v>
      </c>
      <c r="F60" s="173" t="s">
        <v>74</v>
      </c>
    </row>
    <row r="61" spans="1:6" s="169" customFormat="1" x14ac:dyDescent="0.2">
      <c r="A61" s="171" t="s">
        <v>360</v>
      </c>
      <c r="B61" s="171" t="s">
        <v>359</v>
      </c>
      <c r="C61" s="170">
        <v>-313</v>
      </c>
      <c r="D61" s="170">
        <v>1146</v>
      </c>
      <c r="E61" s="170">
        <v>0</v>
      </c>
      <c r="F61" s="170">
        <v>833</v>
      </c>
    </row>
    <row r="62" spans="1:6" s="174" customFormat="1" x14ac:dyDescent="0.2">
      <c r="A62" s="260" t="s">
        <v>358</v>
      </c>
      <c r="B62" s="260"/>
      <c r="C62" s="260"/>
      <c r="D62" s="260"/>
      <c r="E62" s="260"/>
      <c r="F62" s="260"/>
    </row>
    <row r="63" spans="1:6" s="169" customFormat="1" x14ac:dyDescent="0.2">
      <c r="A63" s="179" t="s">
        <v>357</v>
      </c>
      <c r="B63" s="171" t="s">
        <v>356</v>
      </c>
      <c r="C63" s="170">
        <v>3036466</v>
      </c>
      <c r="D63" s="170">
        <v>524163</v>
      </c>
      <c r="E63" s="173" t="s">
        <v>74</v>
      </c>
      <c r="F63" s="170">
        <v>3560629</v>
      </c>
    </row>
    <row r="64" spans="1:6" s="169" customFormat="1" x14ac:dyDescent="0.2">
      <c r="A64" s="176" t="s">
        <v>355</v>
      </c>
      <c r="B64" s="49" t="s">
        <v>354</v>
      </c>
      <c r="C64" s="172">
        <v>2984731</v>
      </c>
      <c r="D64" s="172">
        <v>441927</v>
      </c>
      <c r="E64" s="173" t="s">
        <v>74</v>
      </c>
      <c r="F64" s="172">
        <v>3426658</v>
      </c>
    </row>
    <row r="65" spans="1:6" s="169" customFormat="1" x14ac:dyDescent="0.2">
      <c r="A65" s="176" t="s">
        <v>353</v>
      </c>
      <c r="B65" s="49" t="s">
        <v>122</v>
      </c>
      <c r="C65" s="172">
        <v>51735</v>
      </c>
      <c r="D65" s="172">
        <v>82236</v>
      </c>
      <c r="E65" s="173" t="s">
        <v>74</v>
      </c>
      <c r="F65" s="172">
        <v>133971</v>
      </c>
    </row>
    <row r="66" spans="1:6" s="169" customFormat="1" x14ac:dyDescent="0.2">
      <c r="A66" s="179" t="s">
        <v>352</v>
      </c>
      <c r="B66" s="171" t="s">
        <v>351</v>
      </c>
      <c r="C66" s="170">
        <v>294965</v>
      </c>
      <c r="D66" s="170">
        <v>35070</v>
      </c>
      <c r="E66" s="173" t="s">
        <v>74</v>
      </c>
      <c r="F66" s="170">
        <v>330035</v>
      </c>
    </row>
    <row r="67" spans="1:6" s="169" customFormat="1" x14ac:dyDescent="0.2">
      <c r="A67" s="176" t="s">
        <v>350</v>
      </c>
      <c r="B67" s="49" t="s">
        <v>349</v>
      </c>
      <c r="C67" s="172">
        <v>183458</v>
      </c>
      <c r="D67" s="172">
        <v>35070</v>
      </c>
      <c r="E67" s="173" t="s">
        <v>74</v>
      </c>
      <c r="F67" s="172">
        <v>218528</v>
      </c>
    </row>
    <row r="68" spans="1:6" s="169" customFormat="1" x14ac:dyDescent="0.2">
      <c r="A68" s="176" t="s">
        <v>348</v>
      </c>
      <c r="B68" s="49" t="s">
        <v>347</v>
      </c>
      <c r="C68" s="172">
        <v>111507</v>
      </c>
      <c r="D68" s="173" t="s">
        <v>74</v>
      </c>
      <c r="E68" s="173" t="s">
        <v>74</v>
      </c>
      <c r="F68" s="172">
        <v>111507</v>
      </c>
    </row>
    <row r="69" spans="1:6" s="169" customFormat="1" x14ac:dyDescent="0.2">
      <c r="A69" s="179" t="s">
        <v>346</v>
      </c>
      <c r="B69" s="171" t="s">
        <v>345</v>
      </c>
      <c r="C69" s="170">
        <v>-703394</v>
      </c>
      <c r="D69" s="170">
        <v>11312</v>
      </c>
      <c r="E69" s="170">
        <v>-173</v>
      </c>
      <c r="F69" s="170">
        <v>-692255</v>
      </c>
    </row>
    <row r="70" spans="1:6" s="169" customFormat="1" x14ac:dyDescent="0.2">
      <c r="A70" s="176" t="s">
        <v>344</v>
      </c>
      <c r="B70" s="49" t="s">
        <v>343</v>
      </c>
      <c r="C70" s="172">
        <v>44328</v>
      </c>
      <c r="D70" s="172">
        <v>25243</v>
      </c>
      <c r="E70" s="173" t="s">
        <v>74</v>
      </c>
      <c r="F70" s="172">
        <v>69571</v>
      </c>
    </row>
    <row r="71" spans="1:6" s="169" customFormat="1" x14ac:dyDescent="0.2">
      <c r="A71" s="176"/>
      <c r="B71" s="49" t="s">
        <v>342</v>
      </c>
      <c r="C71" s="172">
        <v>924768</v>
      </c>
      <c r="D71" s="172">
        <v>21041</v>
      </c>
      <c r="E71" s="172">
        <v>173</v>
      </c>
      <c r="F71" s="172">
        <v>945982</v>
      </c>
    </row>
    <row r="72" spans="1:6" s="169" customFormat="1" x14ac:dyDescent="0.2">
      <c r="A72" s="176" t="s">
        <v>341</v>
      </c>
      <c r="B72" s="49" t="s">
        <v>340</v>
      </c>
      <c r="C72" s="172">
        <v>22805</v>
      </c>
      <c r="D72" s="172">
        <v>7110</v>
      </c>
      <c r="E72" s="173" t="s">
        <v>74</v>
      </c>
      <c r="F72" s="172">
        <v>29915</v>
      </c>
    </row>
    <row r="73" spans="1:6" s="169" customFormat="1" x14ac:dyDescent="0.2">
      <c r="A73" s="176" t="s">
        <v>339</v>
      </c>
      <c r="B73" s="49" t="s">
        <v>338</v>
      </c>
      <c r="C73" s="172">
        <v>154241</v>
      </c>
      <c r="D73" s="173" t="s">
        <v>74</v>
      </c>
      <c r="E73" s="173" t="s">
        <v>74</v>
      </c>
      <c r="F73" s="172">
        <v>154241</v>
      </c>
    </row>
    <row r="74" spans="1:6" s="169" customFormat="1" x14ac:dyDescent="0.2">
      <c r="A74" s="179" t="s">
        <v>337</v>
      </c>
      <c r="B74" s="179" t="s">
        <v>336</v>
      </c>
      <c r="C74" s="170">
        <v>2037794</v>
      </c>
      <c r="D74" s="170">
        <v>501551</v>
      </c>
      <c r="E74" s="170">
        <v>-173</v>
      </c>
      <c r="F74" s="170">
        <v>2539172</v>
      </c>
    </row>
    <row r="75" spans="1:6" s="174" customFormat="1" x14ac:dyDescent="0.2">
      <c r="A75" s="260" t="s">
        <v>335</v>
      </c>
      <c r="B75" s="260"/>
      <c r="C75" s="260"/>
      <c r="D75" s="260"/>
      <c r="E75" s="260"/>
      <c r="F75" s="260"/>
    </row>
    <row r="76" spans="1:6" s="169" customFormat="1" x14ac:dyDescent="0.2">
      <c r="A76" s="179" t="s">
        <v>334</v>
      </c>
      <c r="B76" s="171" t="s">
        <v>333</v>
      </c>
      <c r="C76" s="170">
        <v>1718230</v>
      </c>
      <c r="D76" s="170">
        <v>499624</v>
      </c>
      <c r="E76" s="173" t="s">
        <v>74</v>
      </c>
      <c r="F76" s="170">
        <v>2217854</v>
      </c>
    </row>
    <row r="77" spans="1:6" s="169" customFormat="1" x14ac:dyDescent="0.2">
      <c r="A77" s="176" t="s">
        <v>332</v>
      </c>
      <c r="B77" s="49" t="s">
        <v>331</v>
      </c>
      <c r="C77" s="172">
        <v>1693836</v>
      </c>
      <c r="D77" s="172">
        <v>460117</v>
      </c>
      <c r="E77" s="173" t="s">
        <v>74</v>
      </c>
      <c r="F77" s="172">
        <v>2153953</v>
      </c>
    </row>
    <row r="78" spans="1:6" s="169" customFormat="1" x14ac:dyDescent="0.2">
      <c r="A78" s="176" t="s">
        <v>330</v>
      </c>
      <c r="B78" s="49" t="s">
        <v>171</v>
      </c>
      <c r="C78" s="172">
        <v>24394</v>
      </c>
      <c r="D78" s="172">
        <v>39507</v>
      </c>
      <c r="E78" s="173" t="s">
        <v>74</v>
      </c>
      <c r="F78" s="172">
        <v>63901</v>
      </c>
    </row>
    <row r="79" spans="1:6" s="169" customFormat="1" x14ac:dyDescent="0.2">
      <c r="A79" s="179" t="s">
        <v>329</v>
      </c>
      <c r="B79" s="171" t="s">
        <v>328</v>
      </c>
      <c r="C79" s="170">
        <v>282861</v>
      </c>
      <c r="D79" s="170">
        <v>6072</v>
      </c>
      <c r="E79" s="170">
        <v>2707983</v>
      </c>
      <c r="F79" s="170">
        <v>2996916</v>
      </c>
    </row>
    <row r="80" spans="1:6" s="169" customFormat="1" x14ac:dyDescent="0.2">
      <c r="A80" s="176" t="s">
        <v>327</v>
      </c>
      <c r="B80" s="176" t="s">
        <v>326</v>
      </c>
      <c r="C80" s="172">
        <v>267068</v>
      </c>
      <c r="D80" s="173" t="s">
        <v>74</v>
      </c>
      <c r="E80" s="172">
        <v>2707806</v>
      </c>
      <c r="F80" s="172">
        <v>2974874</v>
      </c>
    </row>
    <row r="81" spans="1:6" s="169" customFormat="1" x14ac:dyDescent="0.2">
      <c r="A81" s="176" t="s">
        <v>325</v>
      </c>
      <c r="B81" s="178" t="s">
        <v>324</v>
      </c>
      <c r="C81" s="172">
        <v>188531</v>
      </c>
      <c r="D81" s="173" t="s">
        <v>74</v>
      </c>
      <c r="E81" s="172">
        <v>2059999</v>
      </c>
      <c r="F81" s="172">
        <v>2248530</v>
      </c>
    </row>
    <row r="82" spans="1:6" s="169" customFormat="1" x14ac:dyDescent="0.2">
      <c r="A82" s="176" t="s">
        <v>323</v>
      </c>
      <c r="B82" s="178" t="s">
        <v>322</v>
      </c>
      <c r="C82" s="172">
        <v>78537</v>
      </c>
      <c r="D82" s="173" t="s">
        <v>74</v>
      </c>
      <c r="E82" s="172">
        <v>504966</v>
      </c>
      <c r="F82" s="172">
        <v>583503</v>
      </c>
    </row>
    <row r="83" spans="1:6" s="169" customFormat="1" x14ac:dyDescent="0.2">
      <c r="A83" s="176" t="s">
        <v>321</v>
      </c>
      <c r="B83" s="178" t="s">
        <v>320</v>
      </c>
      <c r="C83" s="177" t="s">
        <v>74</v>
      </c>
      <c r="D83" s="173" t="s">
        <v>74</v>
      </c>
      <c r="E83" s="172">
        <v>142841</v>
      </c>
      <c r="F83" s="172">
        <v>142841</v>
      </c>
    </row>
    <row r="84" spans="1:6" s="169" customFormat="1" x14ac:dyDescent="0.2">
      <c r="A84" s="176" t="s">
        <v>319</v>
      </c>
      <c r="B84" s="176" t="s">
        <v>318</v>
      </c>
      <c r="C84" s="172">
        <v>15793</v>
      </c>
      <c r="D84" s="172">
        <v>6072</v>
      </c>
      <c r="E84" s="172">
        <v>177</v>
      </c>
      <c r="F84" s="172">
        <v>22042</v>
      </c>
    </row>
    <row r="85" spans="1:6" s="169" customFormat="1" ht="22.5" x14ac:dyDescent="0.2">
      <c r="A85" s="171" t="s">
        <v>317</v>
      </c>
      <c r="B85" s="171" t="s">
        <v>316</v>
      </c>
      <c r="C85" s="170">
        <v>872509</v>
      </c>
      <c r="D85" s="170">
        <v>112725</v>
      </c>
      <c r="E85" s="170">
        <v>2569208</v>
      </c>
      <c r="F85" s="170">
        <v>3554442</v>
      </c>
    </row>
    <row r="86" spans="1:6" s="169" customFormat="1" x14ac:dyDescent="0.2">
      <c r="A86" s="49" t="s">
        <v>315</v>
      </c>
      <c r="B86" s="49" t="s">
        <v>178</v>
      </c>
      <c r="C86" s="172">
        <v>92249</v>
      </c>
      <c r="D86" s="173" t="s">
        <v>74</v>
      </c>
      <c r="E86" s="172">
        <v>2569031</v>
      </c>
      <c r="F86" s="172">
        <v>2661280</v>
      </c>
    </row>
    <row r="87" spans="1:6" s="169" customFormat="1" x14ac:dyDescent="0.2">
      <c r="A87" s="49" t="s">
        <v>314</v>
      </c>
      <c r="B87" s="49" t="s">
        <v>313</v>
      </c>
      <c r="C87" s="172">
        <v>15793</v>
      </c>
      <c r="D87" s="172">
        <v>6072</v>
      </c>
      <c r="E87" s="172">
        <v>177</v>
      </c>
      <c r="F87" s="172">
        <v>22042</v>
      </c>
    </row>
    <row r="88" spans="1:6" s="169" customFormat="1" x14ac:dyDescent="0.2">
      <c r="A88" s="49" t="s">
        <v>312</v>
      </c>
      <c r="B88" s="49" t="s">
        <v>311</v>
      </c>
      <c r="C88" s="172">
        <v>764467</v>
      </c>
      <c r="D88" s="172">
        <v>106653</v>
      </c>
      <c r="E88" s="173" t="s">
        <v>74</v>
      </c>
      <c r="F88" s="172">
        <v>871120</v>
      </c>
    </row>
    <row r="89" spans="1:6" s="169" customFormat="1" x14ac:dyDescent="0.2">
      <c r="A89" s="171" t="s">
        <v>310</v>
      </c>
      <c r="B89" s="171" t="s">
        <v>309</v>
      </c>
      <c r="C89" s="170">
        <v>-1929575</v>
      </c>
      <c r="D89" s="170">
        <v>1101310</v>
      </c>
      <c r="E89" s="170">
        <v>366665</v>
      </c>
      <c r="F89" s="170">
        <v>-461600</v>
      </c>
    </row>
    <row r="90" spans="1:6" s="169" customFormat="1" x14ac:dyDescent="0.2">
      <c r="A90" s="175"/>
      <c r="B90" s="49" t="s">
        <v>308</v>
      </c>
      <c r="C90" s="172">
        <v>335047</v>
      </c>
      <c r="D90" s="172">
        <v>1204001</v>
      </c>
      <c r="E90" s="172">
        <v>973128</v>
      </c>
      <c r="F90" s="172">
        <v>2512176</v>
      </c>
    </row>
    <row r="91" spans="1:6" s="169" customFormat="1" x14ac:dyDescent="0.2">
      <c r="A91" s="49"/>
      <c r="B91" s="49" t="s">
        <v>307</v>
      </c>
      <c r="C91" s="172">
        <v>2264622</v>
      </c>
      <c r="D91" s="172">
        <v>102691</v>
      </c>
      <c r="E91" s="172">
        <v>606463</v>
      </c>
      <c r="F91" s="172">
        <v>2973776</v>
      </c>
    </row>
    <row r="92" spans="1:6" s="169" customFormat="1" x14ac:dyDescent="0.2">
      <c r="A92" s="171" t="s">
        <v>306</v>
      </c>
      <c r="B92" s="171" t="s">
        <v>305</v>
      </c>
      <c r="C92" s="170">
        <v>1236801</v>
      </c>
      <c r="D92" s="170">
        <v>1995832</v>
      </c>
      <c r="E92" s="170">
        <v>505267</v>
      </c>
      <c r="F92" s="170">
        <v>3737900</v>
      </c>
    </row>
    <row r="93" spans="1:6" s="174" customFormat="1" x14ac:dyDescent="0.2">
      <c r="A93" s="259" t="s">
        <v>304</v>
      </c>
      <c r="B93" s="259"/>
      <c r="C93" s="259"/>
      <c r="D93" s="259"/>
      <c r="E93" s="259"/>
      <c r="F93" s="259"/>
    </row>
    <row r="94" spans="1:6" s="169" customFormat="1" x14ac:dyDescent="0.2">
      <c r="A94" s="171" t="s">
        <v>303</v>
      </c>
      <c r="B94" s="171" t="s">
        <v>302</v>
      </c>
      <c r="C94" s="170">
        <v>853933</v>
      </c>
      <c r="D94" s="170">
        <v>1603625</v>
      </c>
      <c r="E94" s="170">
        <v>538738</v>
      </c>
      <c r="F94" s="170">
        <v>2996296</v>
      </c>
    </row>
    <row r="95" spans="1:6" s="169" customFormat="1" x14ac:dyDescent="0.2">
      <c r="A95" s="49" t="s">
        <v>301</v>
      </c>
      <c r="B95" s="49" t="s">
        <v>300</v>
      </c>
      <c r="C95" s="172">
        <v>549630</v>
      </c>
      <c r="D95" s="172">
        <v>715376</v>
      </c>
      <c r="E95" s="172">
        <v>538738</v>
      </c>
      <c r="F95" s="172">
        <v>1803744</v>
      </c>
    </row>
    <row r="96" spans="1:6" s="169" customFormat="1" x14ac:dyDescent="0.2">
      <c r="A96" s="49" t="s">
        <v>299</v>
      </c>
      <c r="B96" s="49" t="s">
        <v>298</v>
      </c>
      <c r="C96" s="172">
        <v>399721</v>
      </c>
      <c r="D96" s="172">
        <v>445949</v>
      </c>
      <c r="E96" s="172">
        <v>538738</v>
      </c>
      <c r="F96" s="172">
        <v>1384408</v>
      </c>
    </row>
    <row r="97" spans="1:6" s="169" customFormat="1" x14ac:dyDescent="0.2">
      <c r="A97" s="49" t="s">
        <v>297</v>
      </c>
      <c r="B97" s="49" t="s">
        <v>296</v>
      </c>
      <c r="C97" s="172">
        <v>149909</v>
      </c>
      <c r="D97" s="172">
        <v>269427</v>
      </c>
      <c r="E97" s="173" t="s">
        <v>74</v>
      </c>
      <c r="F97" s="172">
        <v>419336</v>
      </c>
    </row>
    <row r="98" spans="1:6" s="169" customFormat="1" x14ac:dyDescent="0.2">
      <c r="A98" s="49" t="s">
        <v>295</v>
      </c>
      <c r="B98" s="49" t="s">
        <v>294</v>
      </c>
      <c r="C98" s="172">
        <v>304303</v>
      </c>
      <c r="D98" s="172">
        <v>888249</v>
      </c>
      <c r="E98" s="173" t="s">
        <v>74</v>
      </c>
      <c r="F98" s="172">
        <v>1192552</v>
      </c>
    </row>
    <row r="99" spans="1:6" s="169" customFormat="1" x14ac:dyDescent="0.2">
      <c r="A99" s="171" t="s">
        <v>293</v>
      </c>
      <c r="B99" s="171" t="s">
        <v>292</v>
      </c>
      <c r="C99" s="170">
        <v>382868</v>
      </c>
      <c r="D99" s="170">
        <v>392207</v>
      </c>
      <c r="E99" s="170">
        <v>-33471</v>
      </c>
      <c r="F99" s="170">
        <v>741604</v>
      </c>
    </row>
  </sheetData>
  <mergeCells count="13">
    <mergeCell ref="A14:F14"/>
    <mergeCell ref="A27:F27"/>
    <mergeCell ref="A45:F45"/>
    <mergeCell ref="A93:F93"/>
    <mergeCell ref="A52:F52"/>
    <mergeCell ref="A53:F53"/>
    <mergeCell ref="A62:F62"/>
    <mergeCell ref="A75:F75"/>
    <mergeCell ref="C2:F2"/>
    <mergeCell ref="A2:A3"/>
    <mergeCell ref="B2:B3"/>
    <mergeCell ref="A4:F4"/>
    <mergeCell ref="A5:F5"/>
  </mergeCells>
  <pageMargins left="0.24" right="0.31" top="0.62992125984251968" bottom="0.86614173228346458" header="0.51181102362204722" footer="0.59055118110236227"/>
  <pageSetup paperSize="9" orientation="portrait" r:id="rId1"/>
  <headerFooter alignWithMargins="0"/>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502F4-884A-4E47-9954-A4F920671800}">
  <sheetPr codeName="Munka23"/>
  <dimension ref="A1:F59"/>
  <sheetViews>
    <sheetView zoomScaleNormal="100" workbookViewId="0"/>
  </sheetViews>
  <sheetFormatPr defaultRowHeight="12.75" x14ac:dyDescent="0.2"/>
  <cols>
    <col min="1" max="1" width="6.140625" style="187" customWidth="1"/>
    <col min="2" max="2" width="36.42578125" style="187" customWidth="1"/>
    <col min="3" max="6" width="12.7109375" style="187" customWidth="1"/>
    <col min="7" max="16384" width="9.140625" style="187"/>
  </cols>
  <sheetData>
    <row r="1" spans="1:6" ht="12.75" customHeight="1" x14ac:dyDescent="0.2">
      <c r="A1" s="195" t="s">
        <v>425</v>
      </c>
    </row>
    <row r="2" spans="1:6" s="168" customFormat="1" x14ac:dyDescent="0.2">
      <c r="A2" s="251" t="s">
        <v>382</v>
      </c>
      <c r="B2" s="257" t="s">
        <v>381</v>
      </c>
      <c r="C2" s="256" t="s">
        <v>380</v>
      </c>
      <c r="D2" s="256"/>
      <c r="E2" s="256"/>
      <c r="F2" s="256"/>
    </row>
    <row r="3" spans="1:6" s="168" customFormat="1" ht="22.5" x14ac:dyDescent="0.25">
      <c r="A3" s="262"/>
      <c r="B3" s="257"/>
      <c r="C3" s="9" t="s">
        <v>379</v>
      </c>
      <c r="D3" s="9" t="s">
        <v>378</v>
      </c>
      <c r="E3" s="32" t="s">
        <v>377</v>
      </c>
      <c r="F3" s="9" t="s">
        <v>376</v>
      </c>
    </row>
    <row r="4" spans="1:6" s="192" customFormat="1" x14ac:dyDescent="0.2">
      <c r="A4" s="258">
        <v>2005</v>
      </c>
      <c r="B4" s="258"/>
      <c r="C4" s="258"/>
      <c r="D4" s="258"/>
      <c r="E4" s="258"/>
      <c r="F4" s="258"/>
    </row>
    <row r="5" spans="1:6" s="192" customFormat="1" ht="12.75" customHeight="1" x14ac:dyDescent="0.2">
      <c r="A5" s="261" t="s">
        <v>423</v>
      </c>
      <c r="B5" s="261"/>
      <c r="C5" s="261"/>
      <c r="D5" s="261"/>
      <c r="E5" s="261"/>
      <c r="F5" s="261"/>
    </row>
    <row r="6" spans="1:6" s="188" customFormat="1" x14ac:dyDescent="0.2">
      <c r="A6" s="171" t="s">
        <v>306</v>
      </c>
      <c r="B6" s="171" t="s">
        <v>165</v>
      </c>
      <c r="C6" s="193">
        <v>1544590</v>
      </c>
      <c r="D6" s="193">
        <v>1951856</v>
      </c>
      <c r="E6" s="193">
        <v>85864</v>
      </c>
      <c r="F6" s="193">
        <v>3582310</v>
      </c>
    </row>
    <row r="7" spans="1:6" s="188" customFormat="1" x14ac:dyDescent="0.2">
      <c r="A7" s="171" t="s">
        <v>422</v>
      </c>
      <c r="B7" s="171" t="s">
        <v>421</v>
      </c>
      <c r="C7" s="193">
        <v>2193110</v>
      </c>
      <c r="D7" s="193">
        <v>2220548</v>
      </c>
      <c r="E7" s="193">
        <v>544373</v>
      </c>
      <c r="F7" s="193">
        <v>4958031</v>
      </c>
    </row>
    <row r="8" spans="1:6" s="188" customFormat="1" x14ac:dyDescent="0.2">
      <c r="A8" s="49" t="s">
        <v>420</v>
      </c>
      <c r="B8" s="49" t="s">
        <v>419</v>
      </c>
      <c r="C8" s="194">
        <v>746847</v>
      </c>
      <c r="D8" s="194">
        <v>1550168</v>
      </c>
      <c r="E8" s="194">
        <v>488925</v>
      </c>
      <c r="F8" s="194">
        <v>2785940</v>
      </c>
    </row>
    <row r="9" spans="1:6" s="188" customFormat="1" x14ac:dyDescent="0.2">
      <c r="A9" s="49" t="s">
        <v>418</v>
      </c>
      <c r="B9" s="49" t="s">
        <v>417</v>
      </c>
      <c r="C9" s="194">
        <v>1446263</v>
      </c>
      <c r="D9" s="194">
        <v>670380</v>
      </c>
      <c r="E9" s="194">
        <v>55448</v>
      </c>
      <c r="F9" s="194">
        <v>2172091</v>
      </c>
    </row>
    <row r="10" spans="1:6" s="188" customFormat="1" x14ac:dyDescent="0.2">
      <c r="A10" s="171" t="s">
        <v>409</v>
      </c>
      <c r="B10" s="171" t="s">
        <v>416</v>
      </c>
      <c r="C10" s="193">
        <v>-648520</v>
      </c>
      <c r="D10" s="193">
        <v>-268692</v>
      </c>
      <c r="E10" s="193">
        <v>-458509</v>
      </c>
      <c r="F10" s="193">
        <v>-1375721</v>
      </c>
    </row>
    <row r="11" spans="1:6" s="192" customFormat="1" x14ac:dyDescent="0.2">
      <c r="A11" s="259" t="s">
        <v>415</v>
      </c>
      <c r="B11" s="259"/>
      <c r="C11" s="259"/>
      <c r="D11" s="259"/>
      <c r="E11" s="259"/>
      <c r="F11" s="259"/>
    </row>
    <row r="12" spans="1:6" s="188" customFormat="1" x14ac:dyDescent="0.2">
      <c r="A12" s="171" t="s">
        <v>293</v>
      </c>
      <c r="B12" s="171" t="s">
        <v>163</v>
      </c>
      <c r="C12" s="193">
        <v>797743</v>
      </c>
      <c r="D12" s="193">
        <v>401688</v>
      </c>
      <c r="E12" s="193">
        <v>-403061</v>
      </c>
      <c r="F12" s="193">
        <v>796370</v>
      </c>
    </row>
    <row r="13" spans="1:6" s="188" customFormat="1" x14ac:dyDescent="0.2">
      <c r="A13" s="171" t="s">
        <v>413</v>
      </c>
      <c r="B13" s="171" t="s">
        <v>412</v>
      </c>
      <c r="C13" s="193">
        <v>1446263</v>
      </c>
      <c r="D13" s="193">
        <v>670380</v>
      </c>
      <c r="E13" s="193">
        <v>55448</v>
      </c>
      <c r="F13" s="193">
        <v>2172091</v>
      </c>
    </row>
    <row r="14" spans="1:6" s="188" customFormat="1" x14ac:dyDescent="0.2">
      <c r="A14" s="49" t="s">
        <v>411</v>
      </c>
      <c r="B14" s="49" t="s">
        <v>410</v>
      </c>
      <c r="C14" s="194">
        <v>1446263</v>
      </c>
      <c r="D14" s="194">
        <v>670380</v>
      </c>
      <c r="E14" s="194">
        <v>55448</v>
      </c>
      <c r="F14" s="194">
        <v>2172091</v>
      </c>
    </row>
    <row r="15" spans="1:6" s="188" customFormat="1" x14ac:dyDescent="0.2">
      <c r="A15" s="171" t="s">
        <v>409</v>
      </c>
      <c r="B15" s="171" t="s">
        <v>408</v>
      </c>
      <c r="C15" s="193">
        <v>-648520</v>
      </c>
      <c r="D15" s="193">
        <v>-268692</v>
      </c>
      <c r="E15" s="193">
        <v>-458509</v>
      </c>
      <c r="F15" s="193">
        <v>-1375721</v>
      </c>
    </row>
    <row r="16" spans="1:6" s="192" customFormat="1" x14ac:dyDescent="0.2">
      <c r="A16" s="259" t="s">
        <v>407</v>
      </c>
      <c r="B16" s="259"/>
      <c r="C16" s="259"/>
      <c r="D16" s="259"/>
      <c r="E16" s="259"/>
      <c r="F16" s="259"/>
    </row>
    <row r="17" spans="1:6" s="188" customFormat="1" x14ac:dyDescent="0.2">
      <c r="A17" s="179" t="s">
        <v>402</v>
      </c>
      <c r="B17" s="171" t="s">
        <v>406</v>
      </c>
      <c r="C17" s="193">
        <v>-752961</v>
      </c>
      <c r="D17" s="193">
        <v>165621.38461538462</v>
      </c>
      <c r="E17" s="193">
        <v>418684</v>
      </c>
      <c r="F17" s="193">
        <v>-168655.61538461538</v>
      </c>
    </row>
    <row r="18" spans="1:6" s="188" customFormat="1" x14ac:dyDescent="0.2">
      <c r="A18" s="176" t="s">
        <v>402</v>
      </c>
      <c r="B18" s="49" t="s">
        <v>405</v>
      </c>
      <c r="C18" s="194">
        <v>60161</v>
      </c>
      <c r="D18" s="194">
        <v>261009.38461538462</v>
      </c>
      <c r="E18" s="194">
        <v>423903</v>
      </c>
      <c r="F18" s="194">
        <v>745073.38461538462</v>
      </c>
    </row>
    <row r="19" spans="1:6" s="188" customFormat="1" x14ac:dyDescent="0.2">
      <c r="A19" s="176" t="s">
        <v>404</v>
      </c>
      <c r="B19" s="49" t="s">
        <v>403</v>
      </c>
      <c r="C19" s="194">
        <v>12962</v>
      </c>
      <c r="D19" s="194">
        <v>7932</v>
      </c>
      <c r="E19" s="191" t="s">
        <v>74</v>
      </c>
      <c r="F19" s="194">
        <v>20894</v>
      </c>
    </row>
    <row r="20" spans="1:6" s="188" customFormat="1" x14ac:dyDescent="0.2">
      <c r="A20" s="176" t="s">
        <v>400</v>
      </c>
      <c r="B20" s="49" t="s">
        <v>399</v>
      </c>
      <c r="C20" s="194">
        <v>42076</v>
      </c>
      <c r="D20" s="194">
        <v>198700.38461538462</v>
      </c>
      <c r="E20" s="191" t="s">
        <v>74</v>
      </c>
      <c r="F20" s="194">
        <v>240776.38461538462</v>
      </c>
    </row>
    <row r="21" spans="1:6" s="188" customFormat="1" x14ac:dyDescent="0.2">
      <c r="A21" s="176" t="s">
        <v>398</v>
      </c>
      <c r="B21" s="49" t="s">
        <v>397</v>
      </c>
      <c r="C21" s="194">
        <v>5123</v>
      </c>
      <c r="D21" s="194">
        <v>54377</v>
      </c>
      <c r="E21" s="194">
        <v>423903</v>
      </c>
      <c r="F21" s="194">
        <v>483403</v>
      </c>
    </row>
    <row r="22" spans="1:6" s="188" customFormat="1" x14ac:dyDescent="0.2">
      <c r="A22" s="176" t="s">
        <v>402</v>
      </c>
      <c r="B22" s="49" t="s">
        <v>401</v>
      </c>
      <c r="C22" s="194">
        <v>813122</v>
      </c>
      <c r="D22" s="194">
        <v>95388</v>
      </c>
      <c r="E22" s="194">
        <v>5219</v>
      </c>
      <c r="F22" s="194">
        <v>913729</v>
      </c>
    </row>
    <row r="23" spans="1:6" s="188" customFormat="1" x14ac:dyDescent="0.2">
      <c r="A23" s="176" t="s">
        <v>400</v>
      </c>
      <c r="B23" s="49" t="s">
        <v>399</v>
      </c>
      <c r="C23" s="194">
        <v>343183</v>
      </c>
      <c r="D23" s="194">
        <v>94296</v>
      </c>
      <c r="E23" s="194">
        <v>5219</v>
      </c>
      <c r="F23" s="194">
        <v>442698</v>
      </c>
    </row>
    <row r="24" spans="1:6" s="188" customFormat="1" x14ac:dyDescent="0.2">
      <c r="A24" s="176" t="s">
        <v>398</v>
      </c>
      <c r="B24" s="49" t="s">
        <v>397</v>
      </c>
      <c r="C24" s="194">
        <v>469939</v>
      </c>
      <c r="D24" s="194">
        <v>1092</v>
      </c>
      <c r="E24" s="191" t="s">
        <v>74</v>
      </c>
      <c r="F24" s="194">
        <v>471031</v>
      </c>
    </row>
    <row r="25" spans="1:6" s="188" customFormat="1" ht="22.5" x14ac:dyDescent="0.2">
      <c r="A25" s="171" t="s">
        <v>396</v>
      </c>
      <c r="B25" s="34" t="s">
        <v>424</v>
      </c>
      <c r="C25" s="193">
        <v>-1401481</v>
      </c>
      <c r="D25" s="193">
        <v>-103070.61538461538</v>
      </c>
      <c r="E25" s="193">
        <v>-39825</v>
      </c>
      <c r="F25" s="193">
        <v>-1544376.6153846155</v>
      </c>
    </row>
    <row r="26" spans="1:6" s="192" customFormat="1" x14ac:dyDescent="0.2">
      <c r="A26" s="259" t="s">
        <v>394</v>
      </c>
      <c r="B26" s="259"/>
      <c r="C26" s="259"/>
      <c r="D26" s="259"/>
      <c r="E26" s="259"/>
      <c r="F26" s="259"/>
    </row>
    <row r="27" spans="1:6" s="188" customFormat="1" x14ac:dyDescent="0.2">
      <c r="A27" s="49" t="s">
        <v>393</v>
      </c>
      <c r="B27" s="49" t="s">
        <v>392</v>
      </c>
      <c r="C27" s="194">
        <v>490932</v>
      </c>
      <c r="D27" s="194">
        <v>379688</v>
      </c>
      <c r="E27" s="194">
        <v>2417</v>
      </c>
      <c r="F27" s="194">
        <v>873037</v>
      </c>
    </row>
    <row r="28" spans="1:6" s="188" customFormat="1" x14ac:dyDescent="0.2">
      <c r="A28" s="49" t="s">
        <v>391</v>
      </c>
      <c r="B28" s="49" t="s">
        <v>390</v>
      </c>
      <c r="C28" s="194">
        <v>4260</v>
      </c>
      <c r="D28" s="191" t="s">
        <v>74</v>
      </c>
      <c r="E28" s="191" t="s">
        <v>74</v>
      </c>
      <c r="F28" s="194">
        <v>4260</v>
      </c>
    </row>
    <row r="29" spans="1:6" s="188" customFormat="1" x14ac:dyDescent="0.2">
      <c r="A29" s="49" t="s">
        <v>389</v>
      </c>
      <c r="B29" s="49" t="s">
        <v>388</v>
      </c>
      <c r="C29" s="194">
        <v>317497</v>
      </c>
      <c r="D29" s="194">
        <v>356940</v>
      </c>
      <c r="E29" s="194">
        <v>4668</v>
      </c>
      <c r="F29" s="194">
        <v>679105</v>
      </c>
    </row>
    <row r="30" spans="1:6" s="188" customFormat="1" ht="22.5" x14ac:dyDescent="0.2">
      <c r="A30" s="49" t="s">
        <v>387</v>
      </c>
      <c r="B30" s="49" t="s">
        <v>386</v>
      </c>
      <c r="C30" s="194">
        <v>6067</v>
      </c>
      <c r="D30" s="194">
        <v>-30518</v>
      </c>
      <c r="E30" s="194">
        <v>-239</v>
      </c>
      <c r="F30" s="194">
        <v>-24690</v>
      </c>
    </row>
    <row r="31" spans="1:6" s="188" customFormat="1" ht="22.5" x14ac:dyDescent="0.2">
      <c r="A31" s="171" t="s">
        <v>385</v>
      </c>
      <c r="B31" s="171" t="s">
        <v>384</v>
      </c>
      <c r="C31" s="193">
        <v>-1585243</v>
      </c>
      <c r="D31" s="193">
        <v>-95300.615384615376</v>
      </c>
      <c r="E31" s="193">
        <v>-37335</v>
      </c>
      <c r="F31" s="193">
        <v>-1717878.6153846155</v>
      </c>
    </row>
    <row r="32" spans="1:6" s="192" customFormat="1" x14ac:dyDescent="0.2">
      <c r="A32" s="261">
        <v>2006</v>
      </c>
      <c r="B32" s="261"/>
      <c r="C32" s="261"/>
      <c r="D32" s="261"/>
      <c r="E32" s="261"/>
      <c r="F32" s="261"/>
    </row>
    <row r="33" spans="1:6" s="192" customFormat="1" x14ac:dyDescent="0.2">
      <c r="A33" s="261" t="s">
        <v>423</v>
      </c>
      <c r="B33" s="261"/>
      <c r="C33" s="261"/>
      <c r="D33" s="261"/>
      <c r="E33" s="261"/>
      <c r="F33" s="261"/>
    </row>
    <row r="34" spans="1:6" s="188" customFormat="1" x14ac:dyDescent="0.2">
      <c r="A34" s="171" t="s">
        <v>306</v>
      </c>
      <c r="B34" s="171" t="s">
        <v>165</v>
      </c>
      <c r="C34" s="189">
        <v>1236801</v>
      </c>
      <c r="D34" s="189">
        <v>1995832</v>
      </c>
      <c r="E34" s="189">
        <v>505267</v>
      </c>
      <c r="F34" s="189">
        <v>3737900</v>
      </c>
    </row>
    <row r="35" spans="1:6" s="188" customFormat="1" x14ac:dyDescent="0.2">
      <c r="A35" s="171" t="s">
        <v>422</v>
      </c>
      <c r="B35" s="171" t="s">
        <v>421</v>
      </c>
      <c r="C35" s="189">
        <v>2498394</v>
      </c>
      <c r="D35" s="189">
        <v>2334157</v>
      </c>
      <c r="E35" s="189">
        <v>593245</v>
      </c>
      <c r="F35" s="189">
        <v>5425796</v>
      </c>
    </row>
    <row r="36" spans="1:6" s="188" customFormat="1" x14ac:dyDescent="0.2">
      <c r="A36" s="49" t="s">
        <v>420</v>
      </c>
      <c r="B36" s="49" t="s">
        <v>419</v>
      </c>
      <c r="C36" s="190">
        <v>853933</v>
      </c>
      <c r="D36" s="190">
        <v>1603625</v>
      </c>
      <c r="E36" s="190">
        <v>538738</v>
      </c>
      <c r="F36" s="190">
        <v>2996296</v>
      </c>
    </row>
    <row r="37" spans="1:6" s="188" customFormat="1" x14ac:dyDescent="0.2">
      <c r="A37" s="49" t="s">
        <v>418</v>
      </c>
      <c r="B37" s="49" t="s">
        <v>417</v>
      </c>
      <c r="C37" s="190">
        <v>1644461</v>
      </c>
      <c r="D37" s="190">
        <v>730532</v>
      </c>
      <c r="E37" s="190">
        <v>54507</v>
      </c>
      <c r="F37" s="190">
        <v>2429500</v>
      </c>
    </row>
    <row r="38" spans="1:6" s="188" customFormat="1" x14ac:dyDescent="0.2">
      <c r="A38" s="171" t="s">
        <v>409</v>
      </c>
      <c r="B38" s="171" t="s">
        <v>416</v>
      </c>
      <c r="C38" s="189">
        <v>-1261593</v>
      </c>
      <c r="D38" s="189">
        <v>-338325</v>
      </c>
      <c r="E38" s="189">
        <v>-87978</v>
      </c>
      <c r="F38" s="189">
        <v>-1687896</v>
      </c>
    </row>
    <row r="39" spans="1:6" s="192" customFormat="1" x14ac:dyDescent="0.2">
      <c r="A39" s="259" t="s">
        <v>415</v>
      </c>
      <c r="B39" s="259"/>
      <c r="C39" s="259"/>
      <c r="D39" s="259"/>
      <c r="E39" s="259"/>
      <c r="F39" s="259"/>
    </row>
    <row r="40" spans="1:6" s="188" customFormat="1" x14ac:dyDescent="0.2">
      <c r="A40" s="171" t="s">
        <v>414</v>
      </c>
      <c r="B40" s="171" t="s">
        <v>163</v>
      </c>
      <c r="C40" s="189">
        <v>382868</v>
      </c>
      <c r="D40" s="189">
        <v>392207</v>
      </c>
      <c r="E40" s="189">
        <v>-33471</v>
      </c>
      <c r="F40" s="189">
        <v>741604</v>
      </c>
    </row>
    <row r="41" spans="1:6" s="188" customFormat="1" x14ac:dyDescent="0.2">
      <c r="A41" s="171" t="s">
        <v>413</v>
      </c>
      <c r="B41" s="171" t="s">
        <v>412</v>
      </c>
      <c r="C41" s="189">
        <v>1644461</v>
      </c>
      <c r="D41" s="189">
        <v>730532</v>
      </c>
      <c r="E41" s="189">
        <v>54507</v>
      </c>
      <c r="F41" s="189">
        <v>2429500</v>
      </c>
    </row>
    <row r="42" spans="1:6" s="188" customFormat="1" x14ac:dyDescent="0.2">
      <c r="A42" s="49" t="s">
        <v>411</v>
      </c>
      <c r="B42" s="49" t="s">
        <v>410</v>
      </c>
      <c r="C42" s="190">
        <v>1644461</v>
      </c>
      <c r="D42" s="190">
        <v>730532</v>
      </c>
      <c r="E42" s="190">
        <v>54507</v>
      </c>
      <c r="F42" s="190">
        <v>2429500</v>
      </c>
    </row>
    <row r="43" spans="1:6" s="188" customFormat="1" x14ac:dyDescent="0.2">
      <c r="A43" s="171" t="s">
        <v>409</v>
      </c>
      <c r="B43" s="171" t="s">
        <v>408</v>
      </c>
      <c r="C43" s="189">
        <v>-1261593</v>
      </c>
      <c r="D43" s="189">
        <v>-338325</v>
      </c>
      <c r="E43" s="189">
        <v>-87978</v>
      </c>
      <c r="F43" s="189">
        <v>-1687896</v>
      </c>
    </row>
    <row r="44" spans="1:6" s="192" customFormat="1" x14ac:dyDescent="0.2">
      <c r="A44" s="259" t="s">
        <v>407</v>
      </c>
      <c r="B44" s="259"/>
      <c r="C44" s="259"/>
      <c r="D44" s="259"/>
      <c r="E44" s="259"/>
      <c r="F44" s="259"/>
    </row>
    <row r="45" spans="1:6" s="188" customFormat="1" x14ac:dyDescent="0.2">
      <c r="A45" s="179" t="s">
        <v>402</v>
      </c>
      <c r="B45" s="171" t="s">
        <v>406</v>
      </c>
      <c r="C45" s="189">
        <v>-941052</v>
      </c>
      <c r="D45" s="189">
        <v>240971</v>
      </c>
      <c r="E45" s="189">
        <v>464060</v>
      </c>
      <c r="F45" s="189">
        <v>-236021</v>
      </c>
    </row>
    <row r="46" spans="1:6" s="188" customFormat="1" x14ac:dyDescent="0.2">
      <c r="A46" s="176" t="s">
        <v>402</v>
      </c>
      <c r="B46" s="49" t="s">
        <v>405</v>
      </c>
      <c r="C46" s="190">
        <v>88893</v>
      </c>
      <c r="D46" s="190">
        <v>365218</v>
      </c>
      <c r="E46" s="190">
        <v>468806</v>
      </c>
      <c r="F46" s="190">
        <v>922917</v>
      </c>
    </row>
    <row r="47" spans="1:6" s="188" customFormat="1" x14ac:dyDescent="0.2">
      <c r="A47" s="176" t="s">
        <v>404</v>
      </c>
      <c r="B47" s="49" t="s">
        <v>403</v>
      </c>
      <c r="C47" s="190">
        <v>13287</v>
      </c>
      <c r="D47" s="190">
        <v>8124</v>
      </c>
      <c r="E47" s="191" t="s">
        <v>74</v>
      </c>
      <c r="F47" s="190">
        <v>21411</v>
      </c>
    </row>
    <row r="48" spans="1:6" s="188" customFormat="1" x14ac:dyDescent="0.2">
      <c r="A48" s="176" t="s">
        <v>400</v>
      </c>
      <c r="B48" s="49" t="s">
        <v>399</v>
      </c>
      <c r="C48" s="190">
        <v>67477</v>
      </c>
      <c r="D48" s="190">
        <v>305147</v>
      </c>
      <c r="E48" s="191" t="s">
        <v>74</v>
      </c>
      <c r="F48" s="190">
        <v>372624</v>
      </c>
    </row>
    <row r="49" spans="1:6" s="188" customFormat="1" x14ac:dyDescent="0.2">
      <c r="A49" s="176" t="s">
        <v>398</v>
      </c>
      <c r="B49" s="49" t="s">
        <v>397</v>
      </c>
      <c r="C49" s="190">
        <v>8129</v>
      </c>
      <c r="D49" s="190">
        <v>51947</v>
      </c>
      <c r="E49" s="190">
        <v>468806</v>
      </c>
      <c r="F49" s="190">
        <v>528882</v>
      </c>
    </row>
    <row r="50" spans="1:6" s="188" customFormat="1" x14ac:dyDescent="0.2">
      <c r="A50" s="176" t="s">
        <v>402</v>
      </c>
      <c r="B50" s="49" t="s">
        <v>401</v>
      </c>
      <c r="C50" s="190">
        <v>1029945</v>
      </c>
      <c r="D50" s="190">
        <v>124247</v>
      </c>
      <c r="E50" s="190">
        <v>4746</v>
      </c>
      <c r="F50" s="190">
        <v>1158938</v>
      </c>
    </row>
    <row r="51" spans="1:6" s="188" customFormat="1" x14ac:dyDescent="0.2">
      <c r="A51" s="176" t="s">
        <v>400</v>
      </c>
      <c r="B51" s="49" t="s">
        <v>399</v>
      </c>
      <c r="C51" s="190">
        <v>426527</v>
      </c>
      <c r="D51" s="190">
        <v>122461</v>
      </c>
      <c r="E51" s="190">
        <v>4746</v>
      </c>
      <c r="F51" s="190">
        <v>553734</v>
      </c>
    </row>
    <row r="52" spans="1:6" s="188" customFormat="1" x14ac:dyDescent="0.2">
      <c r="A52" s="176" t="s">
        <v>398</v>
      </c>
      <c r="B52" s="49" t="s">
        <v>397</v>
      </c>
      <c r="C52" s="190">
        <v>603418</v>
      </c>
      <c r="D52" s="190">
        <v>1786</v>
      </c>
      <c r="E52" s="191" t="s">
        <v>74</v>
      </c>
      <c r="F52" s="190">
        <v>605204</v>
      </c>
    </row>
    <row r="53" spans="1:6" s="188" customFormat="1" ht="22.5" x14ac:dyDescent="0.2">
      <c r="A53" s="171" t="s">
        <v>396</v>
      </c>
      <c r="B53" s="34" t="s">
        <v>395</v>
      </c>
      <c r="C53" s="189">
        <v>-2202645</v>
      </c>
      <c r="D53" s="189">
        <v>-97354</v>
      </c>
      <c r="E53" s="189">
        <v>376082</v>
      </c>
      <c r="F53" s="189">
        <v>-1923917</v>
      </c>
    </row>
    <row r="54" spans="1:6" s="192" customFormat="1" x14ac:dyDescent="0.2">
      <c r="A54" s="259" t="s">
        <v>394</v>
      </c>
      <c r="B54" s="259"/>
      <c r="C54" s="259"/>
      <c r="D54" s="259"/>
      <c r="E54" s="259"/>
      <c r="F54" s="259"/>
    </row>
    <row r="55" spans="1:6" s="188" customFormat="1" x14ac:dyDescent="0.2">
      <c r="A55" s="49" t="s">
        <v>393</v>
      </c>
      <c r="B55" s="49" t="s">
        <v>392</v>
      </c>
      <c r="C55" s="190">
        <v>570587</v>
      </c>
      <c r="D55" s="190">
        <v>475440</v>
      </c>
      <c r="E55" s="190">
        <v>3911</v>
      </c>
      <c r="F55" s="190">
        <v>1049938</v>
      </c>
    </row>
    <row r="56" spans="1:6" s="188" customFormat="1" x14ac:dyDescent="0.2">
      <c r="A56" s="49" t="s">
        <v>391</v>
      </c>
      <c r="B56" s="49" t="s">
        <v>390</v>
      </c>
      <c r="C56" s="190">
        <v>-592</v>
      </c>
      <c r="D56" s="191" t="s">
        <v>74</v>
      </c>
      <c r="E56" s="191" t="s">
        <v>74</v>
      </c>
      <c r="F56" s="190">
        <v>-592</v>
      </c>
    </row>
    <row r="57" spans="1:6" s="188" customFormat="1" x14ac:dyDescent="0.2">
      <c r="A57" s="49" t="s">
        <v>389</v>
      </c>
      <c r="B57" s="49" t="s">
        <v>388</v>
      </c>
      <c r="C57" s="190">
        <v>347381</v>
      </c>
      <c r="D57" s="190">
        <v>383661</v>
      </c>
      <c r="E57" s="190">
        <v>4777</v>
      </c>
      <c r="F57" s="190">
        <v>735819</v>
      </c>
    </row>
    <row r="58" spans="1:6" s="188" customFormat="1" ht="22.5" x14ac:dyDescent="0.2">
      <c r="A58" s="49" t="s">
        <v>387</v>
      </c>
      <c r="B58" s="49" t="s">
        <v>386</v>
      </c>
      <c r="C58" s="190">
        <v>-4302</v>
      </c>
      <c r="D58" s="190">
        <v>-29527</v>
      </c>
      <c r="E58" s="190">
        <v>-5</v>
      </c>
      <c r="F58" s="190">
        <v>-33834</v>
      </c>
    </row>
    <row r="59" spans="1:6" s="188" customFormat="1" ht="22.5" x14ac:dyDescent="0.2">
      <c r="A59" s="171" t="s">
        <v>385</v>
      </c>
      <c r="B59" s="171" t="s">
        <v>384</v>
      </c>
      <c r="C59" s="189">
        <v>-2420957</v>
      </c>
      <c r="D59" s="189">
        <v>-159606</v>
      </c>
      <c r="E59" s="189">
        <v>376953</v>
      </c>
      <c r="F59" s="189">
        <v>-2203610</v>
      </c>
    </row>
  </sheetData>
  <mergeCells count="13">
    <mergeCell ref="A11:F11"/>
    <mergeCell ref="A2:A3"/>
    <mergeCell ref="B2:B3"/>
    <mergeCell ref="C2:F2"/>
    <mergeCell ref="A4:F4"/>
    <mergeCell ref="A5:F5"/>
    <mergeCell ref="A39:F39"/>
    <mergeCell ref="A33:F33"/>
    <mergeCell ref="A32:F32"/>
    <mergeCell ref="A54:F54"/>
    <mergeCell ref="A16:F16"/>
    <mergeCell ref="A26:F26"/>
    <mergeCell ref="A44:F44"/>
  </mergeCells>
  <pageMargins left="0.39370078740157483" right="0.78740157480314965" top="0.35433070866141736" bottom="0.39370078740157483" header="0" footer="0"/>
  <pageSetup paperSize="9" orientation="portrait" r:id="rId1"/>
  <headerFooter alignWithMargins="0"/>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00267-93F1-48FE-B50E-9796C5662F99}">
  <sheetPr codeName="Munka24"/>
  <dimension ref="A1:E14"/>
  <sheetViews>
    <sheetView zoomScaleNormal="100" workbookViewId="0"/>
  </sheetViews>
  <sheetFormatPr defaultRowHeight="12.75" x14ac:dyDescent="0.2"/>
  <cols>
    <col min="1" max="1" width="49.28515625" style="196" customWidth="1"/>
    <col min="2" max="5" width="14.7109375" style="196" customWidth="1"/>
    <col min="6" max="16384" width="9.140625" style="196"/>
  </cols>
  <sheetData>
    <row r="1" spans="1:5" s="216" customFormat="1" ht="15" customHeight="1" x14ac:dyDescent="0.25">
      <c r="A1" s="218" t="s">
        <v>436</v>
      </c>
      <c r="B1" s="217"/>
      <c r="C1" s="217"/>
      <c r="D1" s="217"/>
      <c r="E1" s="217"/>
    </row>
    <row r="2" spans="1:5" s="215" customFormat="1" ht="12" customHeight="1" x14ac:dyDescent="0.25">
      <c r="A2" s="251" t="s">
        <v>12</v>
      </c>
      <c r="B2" s="251" t="s">
        <v>11</v>
      </c>
      <c r="C2" s="257"/>
      <c r="D2" s="251" t="s">
        <v>186</v>
      </c>
      <c r="E2" s="257"/>
    </row>
    <row r="3" spans="1:5" s="215" customFormat="1" ht="12" customHeight="1" x14ac:dyDescent="0.25">
      <c r="A3" s="251"/>
      <c r="B3" s="9">
        <v>2005</v>
      </c>
      <c r="C3" s="9">
        <v>2006</v>
      </c>
      <c r="D3" s="9">
        <v>2005</v>
      </c>
      <c r="E3" s="9">
        <v>2006</v>
      </c>
    </row>
    <row r="4" spans="1:5" x14ac:dyDescent="0.2">
      <c r="A4" s="214" t="s">
        <v>163</v>
      </c>
      <c r="B4" s="213">
        <v>16100.2</v>
      </c>
      <c r="C4" s="208">
        <v>17003</v>
      </c>
      <c r="D4" s="212">
        <v>103.5</v>
      </c>
      <c r="E4" s="206">
        <v>101.4</v>
      </c>
    </row>
    <row r="5" spans="1:5" x14ac:dyDescent="0.2">
      <c r="A5" s="117" t="s">
        <v>435</v>
      </c>
      <c r="B5" s="211">
        <v>367.7</v>
      </c>
      <c r="C5" s="198">
        <v>463.9</v>
      </c>
      <c r="D5" s="205" t="s">
        <v>88</v>
      </c>
      <c r="E5" s="210" t="s">
        <v>88</v>
      </c>
    </row>
    <row r="6" spans="1:5" x14ac:dyDescent="0.2">
      <c r="A6" s="115" t="s">
        <v>434</v>
      </c>
      <c r="B6" s="209">
        <v>14910.7</v>
      </c>
      <c r="C6" s="208">
        <v>15744.4</v>
      </c>
      <c r="D6" s="207">
        <v>103.6</v>
      </c>
      <c r="E6" s="206">
        <v>101.9</v>
      </c>
    </row>
    <row r="7" spans="1:5" x14ac:dyDescent="0.2">
      <c r="A7" s="117" t="s">
        <v>433</v>
      </c>
      <c r="B7" s="200">
        <v>1557.2</v>
      </c>
      <c r="C7" s="198">
        <v>1722.6</v>
      </c>
      <c r="D7" s="197" t="s">
        <v>215</v>
      </c>
      <c r="E7" s="197" t="s">
        <v>215</v>
      </c>
    </row>
    <row r="8" spans="1:5" x14ac:dyDescent="0.2">
      <c r="A8" s="117" t="s">
        <v>432</v>
      </c>
      <c r="B8" s="200">
        <v>97.5</v>
      </c>
      <c r="C8" s="198">
        <v>87.2</v>
      </c>
      <c r="D8" s="197" t="s">
        <v>215</v>
      </c>
      <c r="E8" s="197" t="s">
        <v>215</v>
      </c>
    </row>
    <row r="9" spans="1:5" x14ac:dyDescent="0.2">
      <c r="A9" s="117" t="s">
        <v>431</v>
      </c>
      <c r="B9" s="203">
        <v>1206.5999999999999</v>
      </c>
      <c r="C9" s="198">
        <v>1106.5</v>
      </c>
      <c r="D9" s="197" t="s">
        <v>215</v>
      </c>
      <c r="E9" s="197" t="s">
        <v>215</v>
      </c>
    </row>
    <row r="10" spans="1:5" x14ac:dyDescent="0.2">
      <c r="A10" s="2" t="s">
        <v>114</v>
      </c>
      <c r="B10" s="205"/>
      <c r="C10" s="198"/>
      <c r="E10" s="201"/>
    </row>
    <row r="11" spans="1:5" x14ac:dyDescent="0.2">
      <c r="A11" s="204" t="s">
        <v>430</v>
      </c>
      <c r="B11" s="203">
        <v>1014.4</v>
      </c>
      <c r="C11" s="198">
        <v>918.6</v>
      </c>
      <c r="D11" s="202">
        <v>87.9</v>
      </c>
      <c r="E11" s="201">
        <v>85.1</v>
      </c>
    </row>
    <row r="12" spans="1:5" x14ac:dyDescent="0.2">
      <c r="A12" s="117" t="s">
        <v>429</v>
      </c>
      <c r="B12" s="200">
        <v>448.1</v>
      </c>
      <c r="C12" s="198">
        <v>703.3</v>
      </c>
      <c r="D12" s="197" t="s">
        <v>215</v>
      </c>
      <c r="E12" s="197" t="s">
        <v>215</v>
      </c>
    </row>
    <row r="13" spans="1:5" x14ac:dyDescent="0.2">
      <c r="A13" s="117" t="s">
        <v>428</v>
      </c>
      <c r="B13" s="199" t="s">
        <v>427</v>
      </c>
      <c r="C13" s="198">
        <v>1243.2</v>
      </c>
      <c r="D13" s="197" t="s">
        <v>215</v>
      </c>
      <c r="E13" s="197" t="s">
        <v>215</v>
      </c>
    </row>
    <row r="14" spans="1:5" x14ac:dyDescent="0.2">
      <c r="A14" s="117" t="s">
        <v>426</v>
      </c>
      <c r="B14" s="5">
        <f>+B12+B13</f>
        <v>1476.6</v>
      </c>
      <c r="C14" s="5">
        <f>+C12+C13</f>
        <v>1946.5</v>
      </c>
      <c r="D14" s="197" t="s">
        <v>215</v>
      </c>
      <c r="E14" s="197" t="s">
        <v>215</v>
      </c>
    </row>
  </sheetData>
  <mergeCells count="3">
    <mergeCell ref="A2:A3"/>
    <mergeCell ref="B2:C2"/>
    <mergeCell ref="D2:E2"/>
  </mergeCells>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9A145-39BD-4F55-A85F-4802895B2FAC}">
  <sheetPr codeName="Munka3"/>
  <dimension ref="A1:F14"/>
  <sheetViews>
    <sheetView zoomScaleNormal="100" workbookViewId="0"/>
  </sheetViews>
  <sheetFormatPr defaultRowHeight="11.25" x14ac:dyDescent="0.2"/>
  <cols>
    <col min="1" max="1" width="14.7109375" style="1" customWidth="1"/>
    <col min="2" max="6" width="11.7109375" style="1" customWidth="1"/>
    <col min="7" max="16384" width="9.140625" style="1"/>
  </cols>
  <sheetData>
    <row r="1" spans="1:6" ht="12" thickBot="1" x14ac:dyDescent="0.25">
      <c r="A1" s="11" t="s">
        <v>17</v>
      </c>
      <c r="B1" s="11"/>
      <c r="C1" s="11"/>
      <c r="D1" s="11"/>
      <c r="E1" s="11"/>
      <c r="F1" s="11"/>
    </row>
    <row r="2" spans="1:6" x14ac:dyDescent="0.2">
      <c r="A2" s="17" t="s">
        <v>12</v>
      </c>
      <c r="B2" s="15">
        <v>2000</v>
      </c>
      <c r="C2" s="16">
        <v>2004</v>
      </c>
      <c r="D2" s="16">
        <v>2005</v>
      </c>
      <c r="E2" s="15">
        <v>2006</v>
      </c>
      <c r="F2" s="15">
        <v>2007</v>
      </c>
    </row>
    <row r="3" spans="1:6" x14ac:dyDescent="0.2">
      <c r="A3" s="223" t="s">
        <v>1</v>
      </c>
      <c r="B3" s="223"/>
      <c r="C3" s="223"/>
      <c r="D3" s="223"/>
      <c r="E3" s="223"/>
      <c r="F3" s="223"/>
    </row>
    <row r="4" spans="1:6" x14ac:dyDescent="0.2">
      <c r="A4" s="2" t="s">
        <v>15</v>
      </c>
      <c r="B4" s="14">
        <v>8013.8</v>
      </c>
      <c r="C4" s="14">
        <v>11213.2</v>
      </c>
      <c r="D4" s="14">
        <v>12353</v>
      </c>
      <c r="E4" s="14">
        <v>15448.5</v>
      </c>
      <c r="F4" s="14">
        <v>17201</v>
      </c>
    </row>
    <row r="5" spans="1:6" x14ac:dyDescent="0.2">
      <c r="A5" s="2" t="s">
        <v>14</v>
      </c>
      <c r="B5" s="14">
        <v>1736.2</v>
      </c>
      <c r="C5" s="14">
        <v>1867.3</v>
      </c>
      <c r="D5" s="14">
        <v>2158</v>
      </c>
      <c r="E5" s="14">
        <v>2881.2</v>
      </c>
      <c r="F5" s="14">
        <v>3199.9</v>
      </c>
    </row>
    <row r="6" spans="1:6" s="2" customFormat="1" x14ac:dyDescent="0.2">
      <c r="A6" s="13" t="s">
        <v>0</v>
      </c>
      <c r="B6" s="12">
        <f>SUM(B4:B5)</f>
        <v>9750</v>
      </c>
      <c r="C6" s="12">
        <f>SUM(C4:C5)</f>
        <v>13080.5</v>
      </c>
      <c r="D6" s="12">
        <f>SUM(D4:D5)</f>
        <v>14511</v>
      </c>
      <c r="E6" s="12">
        <f>SUM(E4:E5)</f>
        <v>18329.7</v>
      </c>
      <c r="F6" s="12">
        <f>SUM(F4:F5)</f>
        <v>20400.900000000001</v>
      </c>
    </row>
    <row r="7" spans="1:6" x14ac:dyDescent="0.2">
      <c r="A7" s="229" t="s">
        <v>6</v>
      </c>
      <c r="B7" s="229"/>
      <c r="C7" s="229"/>
      <c r="D7" s="229"/>
      <c r="E7" s="229"/>
      <c r="F7" s="229"/>
    </row>
    <row r="8" spans="1:6" x14ac:dyDescent="0.2">
      <c r="A8" s="2" t="s">
        <v>15</v>
      </c>
      <c r="B8" s="14">
        <v>8863</v>
      </c>
      <c r="C8" s="14">
        <v>11938.1</v>
      </c>
      <c r="D8" s="14">
        <v>12910.9</v>
      </c>
      <c r="E8" s="14">
        <v>16004.7</v>
      </c>
      <c r="F8" s="14">
        <v>17142.8</v>
      </c>
    </row>
    <row r="9" spans="1:6" x14ac:dyDescent="0.2">
      <c r="A9" s="2" t="s">
        <v>14</v>
      </c>
      <c r="B9" s="14">
        <v>1377.3</v>
      </c>
      <c r="C9" s="14">
        <v>1829.8</v>
      </c>
      <c r="D9" s="14">
        <v>2006</v>
      </c>
      <c r="E9" s="14">
        <v>2490.1999999999998</v>
      </c>
      <c r="F9" s="14">
        <v>2874.3</v>
      </c>
    </row>
    <row r="10" spans="1:6" s="2" customFormat="1" x14ac:dyDescent="0.2">
      <c r="A10" s="13" t="s">
        <v>0</v>
      </c>
      <c r="B10" s="12">
        <f>SUM(B8:B9)</f>
        <v>10240.299999999999</v>
      </c>
      <c r="C10" s="12">
        <f>SUM(C8:C9)</f>
        <v>13767.9</v>
      </c>
      <c r="D10" s="12">
        <f>SUM(D8:D9)</f>
        <v>14916.9</v>
      </c>
      <c r="E10" s="12">
        <f>SUM(E8:E9)</f>
        <v>18494.900000000001</v>
      </c>
      <c r="F10" s="12">
        <f>SUM(F8:F9)</f>
        <v>20017.099999999999</v>
      </c>
    </row>
    <row r="11" spans="1:6" x14ac:dyDescent="0.2">
      <c r="A11" s="229" t="s">
        <v>16</v>
      </c>
      <c r="B11" s="229"/>
      <c r="C11" s="229"/>
      <c r="D11" s="229"/>
      <c r="E11" s="229"/>
      <c r="F11" s="229"/>
    </row>
    <row r="12" spans="1:6" x14ac:dyDescent="0.2">
      <c r="A12" s="2" t="s">
        <v>15</v>
      </c>
      <c r="B12" s="5">
        <v>-849.2</v>
      </c>
      <c r="C12" s="5">
        <v>-724.9</v>
      </c>
      <c r="D12" s="5">
        <v>-557.9</v>
      </c>
      <c r="E12" s="5">
        <v>-556.20000000000073</v>
      </c>
      <c r="F12" s="5">
        <v>58.200000000000728</v>
      </c>
    </row>
    <row r="13" spans="1:6" x14ac:dyDescent="0.2">
      <c r="A13" s="2" t="s">
        <v>14</v>
      </c>
      <c r="B13" s="5">
        <v>358.9</v>
      </c>
      <c r="C13" s="5">
        <v>37.5</v>
      </c>
      <c r="D13" s="5">
        <v>152</v>
      </c>
      <c r="E13" s="5">
        <v>391</v>
      </c>
      <c r="F13" s="5">
        <v>325.60000000000002</v>
      </c>
    </row>
    <row r="14" spans="1:6" s="2" customFormat="1" x14ac:dyDescent="0.2">
      <c r="A14" s="13" t="s">
        <v>0</v>
      </c>
      <c r="B14" s="12">
        <f>SUM(B12:B13)</f>
        <v>-490.30000000000007</v>
      </c>
      <c r="C14" s="12">
        <f>SUM(C12:C13)</f>
        <v>-687.4</v>
      </c>
      <c r="D14" s="12">
        <f>SUM(D12:D13)</f>
        <v>-405.9</v>
      </c>
      <c r="E14" s="12">
        <f>SUM(E12:E13)</f>
        <v>-165.20000000000073</v>
      </c>
      <c r="F14" s="12">
        <f>SUM(F12:F13)</f>
        <v>383.80000000000075</v>
      </c>
    </row>
  </sheetData>
  <mergeCells count="3">
    <mergeCell ref="A3:F3"/>
    <mergeCell ref="A7:F7"/>
    <mergeCell ref="A11:F11"/>
  </mergeCells>
  <pageMargins left="0.74803149606299213" right="0.74803149606299213" top="0.62992125984251968" bottom="0.86614173228346458" header="0.51181102362204722" footer="0.62992125984251968"/>
  <pageSetup paperSize="9" orientation="portrait" cellComments="atEnd"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3A551-3CE4-4A31-9739-82F140F16CA3}">
  <sheetPr codeName="Munka4"/>
  <dimension ref="A1:F7"/>
  <sheetViews>
    <sheetView zoomScaleNormal="100" workbookViewId="0"/>
  </sheetViews>
  <sheetFormatPr defaultRowHeight="11.25" x14ac:dyDescent="0.2"/>
  <cols>
    <col min="1" max="1" width="17.5703125" style="1" customWidth="1"/>
    <col min="2" max="6" width="11.28515625" style="1" customWidth="1"/>
    <col min="7" max="16384" width="9.140625" style="1"/>
  </cols>
  <sheetData>
    <row r="1" spans="1:6" s="26" customFormat="1" ht="12" thickBot="1" x14ac:dyDescent="0.3">
      <c r="A1" s="11" t="s">
        <v>23</v>
      </c>
      <c r="B1" s="11"/>
      <c r="C1" s="11"/>
      <c r="D1" s="11"/>
      <c r="E1" s="11"/>
      <c r="F1" s="11"/>
    </row>
    <row r="2" spans="1:6" x14ac:dyDescent="0.2">
      <c r="A2" s="25" t="s">
        <v>12</v>
      </c>
      <c r="B2" s="15">
        <v>2003</v>
      </c>
      <c r="C2" s="15">
        <v>2004</v>
      </c>
      <c r="D2" s="15">
        <v>2005</v>
      </c>
      <c r="E2" s="15">
        <v>2006</v>
      </c>
      <c r="F2" s="24">
        <v>2007</v>
      </c>
    </row>
    <row r="3" spans="1:6" x14ac:dyDescent="0.2">
      <c r="A3" s="2" t="s">
        <v>22</v>
      </c>
      <c r="B3" s="20">
        <v>1867297.7837519369</v>
      </c>
      <c r="C3" s="20">
        <v>2047597.31382133</v>
      </c>
      <c r="D3" s="20">
        <v>2180750.6940819751</v>
      </c>
      <c r="E3" s="20">
        <v>2361669.1671540216</v>
      </c>
      <c r="F3" s="20">
        <v>2527816.7437666184</v>
      </c>
    </row>
    <row r="4" spans="1:6" x14ac:dyDescent="0.2">
      <c r="A4" s="2" t="s">
        <v>21</v>
      </c>
      <c r="B4" s="23">
        <v>124.96326312588455</v>
      </c>
      <c r="C4" s="23">
        <v>131.29921463746999</v>
      </c>
      <c r="D4" s="23">
        <v>136.77505742519318</v>
      </c>
      <c r="E4" s="23">
        <v>142.62375929730669</v>
      </c>
      <c r="F4" s="23">
        <v>144.37755330429377</v>
      </c>
    </row>
    <row r="5" spans="1:6" x14ac:dyDescent="0.2">
      <c r="A5" s="22" t="s">
        <v>20</v>
      </c>
      <c r="B5" s="21">
        <v>104.52766888884241</v>
      </c>
      <c r="C5" s="21">
        <v>105.07025133074733</v>
      </c>
      <c r="D5" s="21">
        <v>104.17050688600273</v>
      </c>
      <c r="E5" s="21">
        <v>104.27614653008818</v>
      </c>
      <c r="F5" s="21">
        <v>101.22966468954951</v>
      </c>
    </row>
    <row r="6" spans="1:6" x14ac:dyDescent="0.2">
      <c r="A6" s="2" t="s">
        <v>19</v>
      </c>
      <c r="B6" s="20">
        <v>7365.6931291998344</v>
      </c>
      <c r="C6" s="20">
        <v>8135.8457764586083</v>
      </c>
      <c r="D6" s="20">
        <v>8791.7339810968006</v>
      </c>
      <c r="E6" s="20">
        <v>8936.5567327922745</v>
      </c>
      <c r="F6" s="20">
        <v>10058.517645224474</v>
      </c>
    </row>
    <row r="7" spans="1:6" x14ac:dyDescent="0.2">
      <c r="A7" s="2" t="s">
        <v>18</v>
      </c>
      <c r="B7" s="20">
        <v>13096</v>
      </c>
      <c r="C7" s="20">
        <v>13658</v>
      </c>
      <c r="D7" s="20">
        <v>14354</v>
      </c>
      <c r="E7" s="19">
        <v>15281</v>
      </c>
      <c r="F7" s="18">
        <v>15751</v>
      </c>
    </row>
  </sheetData>
  <pageMargins left="0.74803149606299213" right="0.74803149606299213" top="0.62992125984251968" bottom="0.86614173228346458" header="0.51181102362204722" footer="0.62992125984251968"/>
  <pageSetup paperSize="9" orientation="portrait" cellComments="atEn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935D2-C5E3-4F73-AC9F-1771AF084E56}">
  <sheetPr codeName="Munka5"/>
  <dimension ref="A1:H19"/>
  <sheetViews>
    <sheetView zoomScaleNormal="100" workbookViewId="0"/>
  </sheetViews>
  <sheetFormatPr defaultRowHeight="11.25" x14ac:dyDescent="0.2"/>
  <cols>
    <col min="1" max="1" width="6.42578125" style="1" customWidth="1"/>
    <col min="2" max="2" width="11.5703125" style="1" customWidth="1"/>
    <col min="3" max="3" width="12.28515625" style="1" customWidth="1"/>
    <col min="4" max="6" width="11.5703125" style="1" customWidth="1"/>
    <col min="7" max="7" width="12.5703125" style="1" customWidth="1"/>
    <col min="8" max="8" width="10.5703125" style="1" customWidth="1"/>
    <col min="9" max="16384" width="9.140625" style="1"/>
  </cols>
  <sheetData>
    <row r="1" spans="1:8" ht="12" thickBot="1" x14ac:dyDescent="0.25">
      <c r="A1" s="11" t="s">
        <v>35</v>
      </c>
      <c r="B1" s="11"/>
      <c r="C1" s="11"/>
      <c r="D1" s="11"/>
      <c r="E1" s="11"/>
      <c r="F1" s="11"/>
      <c r="G1" s="11"/>
      <c r="H1" s="11"/>
    </row>
    <row r="2" spans="1:8" x14ac:dyDescent="0.2">
      <c r="A2" s="227" t="s">
        <v>34</v>
      </c>
      <c r="B2" s="224" t="s">
        <v>33</v>
      </c>
      <c r="C2" s="232" t="s">
        <v>32</v>
      </c>
      <c r="D2" s="233"/>
      <c r="E2" s="233"/>
      <c r="F2" s="233"/>
      <c r="G2" s="233"/>
      <c r="H2" s="233"/>
    </row>
    <row r="3" spans="1:8" ht="33.75" x14ac:dyDescent="0.2">
      <c r="A3" s="231"/>
      <c r="B3" s="230"/>
      <c r="C3" s="32" t="s">
        <v>31</v>
      </c>
      <c r="D3" s="32" t="s">
        <v>30</v>
      </c>
      <c r="E3" s="32" t="s">
        <v>29</v>
      </c>
      <c r="F3" s="32" t="s">
        <v>28</v>
      </c>
      <c r="G3" s="32" t="s">
        <v>27</v>
      </c>
      <c r="H3" s="31" t="s">
        <v>26</v>
      </c>
    </row>
    <row r="4" spans="1:8" x14ac:dyDescent="0.2">
      <c r="A4" s="223" t="s">
        <v>25</v>
      </c>
      <c r="B4" s="223"/>
      <c r="C4" s="223"/>
      <c r="D4" s="223"/>
      <c r="E4" s="223"/>
      <c r="F4" s="223"/>
      <c r="G4" s="223"/>
      <c r="H4" s="223"/>
    </row>
    <row r="5" spans="1:8" x14ac:dyDescent="0.2">
      <c r="A5" s="28">
        <v>2001</v>
      </c>
      <c r="B5" s="14">
        <v>112.4</v>
      </c>
      <c r="C5" s="14">
        <v>79.5</v>
      </c>
      <c r="D5" s="14">
        <v>131.80000000000001</v>
      </c>
      <c r="E5" s="14">
        <v>108.2</v>
      </c>
      <c r="F5" s="14">
        <v>84.3</v>
      </c>
      <c r="G5" s="14">
        <v>118.2</v>
      </c>
      <c r="H5" s="14">
        <v>125.4</v>
      </c>
    </row>
    <row r="6" spans="1:8" x14ac:dyDescent="0.2">
      <c r="A6" s="28">
        <v>2002</v>
      </c>
      <c r="B6" s="29">
        <v>117.1</v>
      </c>
      <c r="C6" s="29">
        <v>71.599999999999994</v>
      </c>
      <c r="D6" s="29">
        <v>134</v>
      </c>
      <c r="E6" s="29">
        <v>121.6</v>
      </c>
      <c r="F6" s="29">
        <v>88.7</v>
      </c>
      <c r="G6" s="29">
        <v>121.4</v>
      </c>
      <c r="H6" s="29">
        <v>132.1</v>
      </c>
    </row>
    <row r="7" spans="1:8" x14ac:dyDescent="0.2">
      <c r="A7" s="28">
        <v>2003</v>
      </c>
      <c r="B7" s="29">
        <v>122</v>
      </c>
      <c r="C7" s="29">
        <v>71.5</v>
      </c>
      <c r="D7" s="29">
        <v>142</v>
      </c>
      <c r="E7" s="29">
        <v>117.1</v>
      </c>
      <c r="F7" s="29">
        <v>93.6</v>
      </c>
      <c r="G7" s="29">
        <v>125</v>
      </c>
      <c r="H7" s="29">
        <v>137.30000000000001</v>
      </c>
    </row>
    <row r="8" spans="1:8" x14ac:dyDescent="0.2">
      <c r="A8" s="28">
        <v>2004</v>
      </c>
      <c r="B8" s="14">
        <v>127.9</v>
      </c>
      <c r="C8" s="14">
        <v>109.7</v>
      </c>
      <c r="D8" s="14">
        <v>147.19999999999999</v>
      </c>
      <c r="E8" s="14">
        <v>121</v>
      </c>
      <c r="F8" s="14">
        <v>96.3</v>
      </c>
      <c r="G8" s="14">
        <v>132.69999999999999</v>
      </c>
      <c r="H8" s="14">
        <v>140.1</v>
      </c>
    </row>
    <row r="9" spans="1:8" x14ac:dyDescent="0.2">
      <c r="A9" s="28">
        <v>2005</v>
      </c>
      <c r="B9" s="14">
        <v>133</v>
      </c>
      <c r="C9" s="14">
        <v>105.8</v>
      </c>
      <c r="D9" s="14">
        <v>152.4</v>
      </c>
      <c r="E9" s="14">
        <v>125</v>
      </c>
      <c r="F9" s="14">
        <v>100.8</v>
      </c>
      <c r="G9" s="14">
        <v>136.80000000000001</v>
      </c>
      <c r="H9" s="14">
        <v>147.1</v>
      </c>
    </row>
    <row r="10" spans="1:8" x14ac:dyDescent="0.2">
      <c r="A10" s="28">
        <v>2006</v>
      </c>
      <c r="B10" s="14">
        <v>138.5</v>
      </c>
      <c r="C10" s="14">
        <v>99.7</v>
      </c>
      <c r="D10" s="14">
        <v>160.80000000000001</v>
      </c>
      <c r="E10" s="14">
        <v>127.1</v>
      </c>
      <c r="F10" s="14">
        <v>109</v>
      </c>
      <c r="G10" s="14">
        <v>144.80000000000001</v>
      </c>
      <c r="H10" s="14">
        <v>152.4</v>
      </c>
    </row>
    <row r="11" spans="1:8" x14ac:dyDescent="0.2">
      <c r="A11" s="27">
        <v>2007</v>
      </c>
      <c r="B11" s="14">
        <v>140</v>
      </c>
      <c r="C11" s="14">
        <v>77.099999999999994</v>
      </c>
      <c r="D11" s="14">
        <v>171.1</v>
      </c>
      <c r="E11" s="14">
        <v>117.3</v>
      </c>
      <c r="F11" s="14">
        <v>112.7</v>
      </c>
      <c r="G11" s="14">
        <v>153</v>
      </c>
      <c r="H11" s="14">
        <v>151.80000000000001</v>
      </c>
    </row>
    <row r="12" spans="1:8" x14ac:dyDescent="0.2">
      <c r="A12" s="222" t="s">
        <v>24</v>
      </c>
      <c r="B12" s="222"/>
      <c r="C12" s="222"/>
      <c r="D12" s="222"/>
      <c r="E12" s="222"/>
      <c r="F12" s="222"/>
      <c r="G12" s="222"/>
      <c r="H12" s="222"/>
    </row>
    <row r="13" spans="1:8" x14ac:dyDescent="0.2">
      <c r="A13" s="28">
        <v>2001</v>
      </c>
      <c r="B13" s="5">
        <v>104.1</v>
      </c>
      <c r="C13" s="5">
        <v>116.2</v>
      </c>
      <c r="D13" s="5">
        <v>100.9</v>
      </c>
      <c r="E13" s="5">
        <v>106.3</v>
      </c>
      <c r="F13" s="5">
        <v>106.9</v>
      </c>
      <c r="G13" s="5">
        <v>103.2</v>
      </c>
      <c r="H13" s="5">
        <v>103</v>
      </c>
    </row>
    <row r="14" spans="1:8" x14ac:dyDescent="0.2">
      <c r="A14" s="28">
        <v>2002</v>
      </c>
      <c r="B14" s="30">
        <v>104.1</v>
      </c>
      <c r="C14" s="30">
        <v>90.1</v>
      </c>
      <c r="D14" s="30">
        <v>101.6</v>
      </c>
      <c r="E14" s="30">
        <v>112.4</v>
      </c>
      <c r="F14" s="30">
        <v>105.2</v>
      </c>
      <c r="G14" s="30">
        <v>102.7</v>
      </c>
      <c r="H14" s="30">
        <v>105.3</v>
      </c>
    </row>
    <row r="15" spans="1:8" x14ac:dyDescent="0.2">
      <c r="A15" s="28">
        <v>2003</v>
      </c>
      <c r="B15" s="29">
        <v>104.2</v>
      </c>
      <c r="C15" s="29">
        <v>99.8</v>
      </c>
      <c r="D15" s="29">
        <v>106</v>
      </c>
      <c r="E15" s="29">
        <v>96.3</v>
      </c>
      <c r="F15" s="29">
        <v>105.5</v>
      </c>
      <c r="G15" s="29">
        <v>103</v>
      </c>
      <c r="H15" s="29">
        <v>103.9</v>
      </c>
    </row>
    <row r="16" spans="1:8" x14ac:dyDescent="0.2">
      <c r="A16" s="28">
        <v>2004</v>
      </c>
      <c r="B16" s="14">
        <v>104.8</v>
      </c>
      <c r="C16" s="14">
        <v>153.5</v>
      </c>
      <c r="D16" s="14">
        <v>103.7</v>
      </c>
      <c r="E16" s="14">
        <v>103.3</v>
      </c>
      <c r="F16" s="14">
        <v>102.9</v>
      </c>
      <c r="G16" s="14">
        <v>106.2</v>
      </c>
      <c r="H16" s="14">
        <v>102</v>
      </c>
    </row>
    <row r="17" spans="1:8" x14ac:dyDescent="0.2">
      <c r="A17" s="28">
        <v>2005</v>
      </c>
      <c r="B17" s="14">
        <v>104</v>
      </c>
      <c r="C17" s="14">
        <v>96.5</v>
      </c>
      <c r="D17" s="14">
        <v>103.5</v>
      </c>
      <c r="E17" s="14">
        <v>103.3</v>
      </c>
      <c r="F17" s="14">
        <v>104.7</v>
      </c>
      <c r="G17" s="14">
        <v>103.1</v>
      </c>
      <c r="H17" s="14">
        <v>105</v>
      </c>
    </row>
    <row r="18" spans="1:8" x14ac:dyDescent="0.2">
      <c r="A18" s="28">
        <v>2006</v>
      </c>
      <c r="B18" s="14">
        <v>104.1</v>
      </c>
      <c r="C18" s="14">
        <v>94.2</v>
      </c>
      <c r="D18" s="14">
        <v>105.5</v>
      </c>
      <c r="E18" s="14">
        <v>101.7</v>
      </c>
      <c r="F18" s="14">
        <v>108.1</v>
      </c>
      <c r="G18" s="14">
        <v>105.8</v>
      </c>
      <c r="H18" s="14">
        <v>103.6</v>
      </c>
    </row>
    <row r="19" spans="1:8" x14ac:dyDescent="0.2">
      <c r="A19" s="27">
        <v>2007</v>
      </c>
      <c r="B19" s="14">
        <v>101.1</v>
      </c>
      <c r="C19" s="14">
        <v>77.400000000000006</v>
      </c>
      <c r="D19" s="14">
        <v>106.4</v>
      </c>
      <c r="E19" s="14">
        <v>92.3</v>
      </c>
      <c r="F19" s="14">
        <v>103.4</v>
      </c>
      <c r="G19" s="14">
        <v>105.6</v>
      </c>
      <c r="H19" s="14">
        <v>99.6</v>
      </c>
    </row>
  </sheetData>
  <mergeCells count="5">
    <mergeCell ref="A12:H12"/>
    <mergeCell ref="A4:H4"/>
    <mergeCell ref="B2:B3"/>
    <mergeCell ref="A2:A3"/>
    <mergeCell ref="C2:H2"/>
  </mergeCells>
  <pageMargins left="0.74803149606299213" right="0.74803149606299213" top="0.62992125984251968" bottom="0.86614173228346458" header="0.51181102362204722" footer="0.62992125984251968"/>
  <pageSetup paperSize="9" orientation="portrait" cellComments="atEnd"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140C2-DF3C-48ED-A849-EFD3443DA19E}">
  <sheetPr codeName="Munka6"/>
  <dimension ref="A1:H20"/>
  <sheetViews>
    <sheetView zoomScaleNormal="100" workbookViewId="0"/>
  </sheetViews>
  <sheetFormatPr defaultRowHeight="11.25" x14ac:dyDescent="0.2"/>
  <cols>
    <col min="1" max="1" width="4.85546875" style="1" customWidth="1"/>
    <col min="2" max="2" width="26.7109375" style="1" customWidth="1"/>
    <col min="3" max="8" width="9.42578125" style="1" customWidth="1"/>
    <col min="9" max="16384" width="9.140625" style="1"/>
  </cols>
  <sheetData>
    <row r="1" spans="1:8" s="26" customFormat="1" ht="12" thickBot="1" x14ac:dyDescent="0.3">
      <c r="A1" s="11" t="s">
        <v>70</v>
      </c>
      <c r="B1" s="45"/>
      <c r="C1" s="45"/>
      <c r="D1" s="45"/>
      <c r="E1" s="45"/>
      <c r="F1" s="45"/>
      <c r="G1" s="45"/>
      <c r="H1" s="45"/>
    </row>
    <row r="2" spans="1:8" x14ac:dyDescent="0.2">
      <c r="A2" s="236" t="s">
        <v>69</v>
      </c>
      <c r="B2" s="235"/>
      <c r="C2" s="234" t="s">
        <v>11</v>
      </c>
      <c r="D2" s="233"/>
      <c r="E2" s="235"/>
      <c r="F2" s="234" t="s">
        <v>10</v>
      </c>
      <c r="G2" s="236"/>
      <c r="H2" s="236"/>
    </row>
    <row r="3" spans="1:8" x14ac:dyDescent="0.2">
      <c r="A3" s="44" t="s">
        <v>68</v>
      </c>
      <c r="B3" s="32" t="s">
        <v>67</v>
      </c>
      <c r="C3" s="42">
        <v>2005</v>
      </c>
      <c r="D3" s="42">
        <v>2006</v>
      </c>
      <c r="E3" s="43">
        <v>2007</v>
      </c>
      <c r="F3" s="42">
        <v>2005</v>
      </c>
      <c r="G3" s="42">
        <v>2006</v>
      </c>
      <c r="H3" s="41">
        <v>2007</v>
      </c>
    </row>
    <row r="4" spans="1:8" s="2" customFormat="1" ht="22.5" x14ac:dyDescent="0.2">
      <c r="A4" s="40" t="s">
        <v>66</v>
      </c>
      <c r="B4" s="37" t="s">
        <v>65</v>
      </c>
      <c r="C4" s="39">
        <v>1901.89</v>
      </c>
      <c r="D4" s="39">
        <v>2016.692</v>
      </c>
      <c r="E4" s="39">
        <v>2156.6680646261675</v>
      </c>
      <c r="F4" s="39">
        <v>96.047142891688637</v>
      </c>
      <c r="G4" s="39">
        <v>97.65428074178844</v>
      </c>
      <c r="H4" s="39">
        <v>92.193155920685953</v>
      </c>
    </row>
    <row r="5" spans="1:8" x14ac:dyDescent="0.2">
      <c r="A5" s="26" t="s">
        <v>64</v>
      </c>
      <c r="B5" s="37" t="s">
        <v>63</v>
      </c>
      <c r="C5" s="36">
        <v>108.721</v>
      </c>
      <c r="D5" s="36">
        <v>141.369</v>
      </c>
      <c r="E5" s="36">
        <v>134.911</v>
      </c>
      <c r="F5" s="36">
        <v>109.93432372319442</v>
      </c>
      <c r="G5" s="36">
        <v>125.39159867918801</v>
      </c>
      <c r="H5" s="36">
        <v>93.247458778091371</v>
      </c>
    </row>
    <row r="6" spans="1:8" x14ac:dyDescent="0.2">
      <c r="A6" s="26" t="s">
        <v>62</v>
      </c>
      <c r="B6" s="37" t="s">
        <v>61</v>
      </c>
      <c r="C6" s="36">
        <v>17421.393</v>
      </c>
      <c r="D6" s="36">
        <v>20102.909</v>
      </c>
      <c r="E6" s="36">
        <v>21209.003000000001</v>
      </c>
      <c r="F6" s="36">
        <v>104.97780364880329</v>
      </c>
      <c r="G6" s="36">
        <v>109.05649163646099</v>
      </c>
      <c r="H6" s="36">
        <v>106.29954102662455</v>
      </c>
    </row>
    <row r="7" spans="1:8" x14ac:dyDescent="0.2">
      <c r="A7" s="37" t="s">
        <v>60</v>
      </c>
      <c r="B7" s="37" t="s">
        <v>59</v>
      </c>
      <c r="C7" s="36">
        <v>1716.8779999999999</v>
      </c>
      <c r="D7" s="36">
        <v>1898.2840000000001</v>
      </c>
      <c r="E7" s="36">
        <v>2154.701</v>
      </c>
      <c r="F7" s="36">
        <v>92.335351913408303</v>
      </c>
      <c r="G7" s="36">
        <v>100.45972981190276</v>
      </c>
      <c r="H7" s="36">
        <v>101.50604440642179</v>
      </c>
    </row>
    <row r="8" spans="1:8" x14ac:dyDescent="0.2">
      <c r="A8" s="26" t="s">
        <v>58</v>
      </c>
      <c r="B8" s="37" t="s">
        <v>57</v>
      </c>
      <c r="C8" s="36">
        <v>2425.0129999999999</v>
      </c>
      <c r="D8" s="36">
        <v>2628.8490000000002</v>
      </c>
      <c r="E8" s="36">
        <v>2623.1475680627937</v>
      </c>
      <c r="F8" s="36">
        <v>104.2383439508662</v>
      </c>
      <c r="G8" s="36">
        <v>101.45949733052977</v>
      </c>
      <c r="H8" s="36">
        <v>94.141124119338912</v>
      </c>
    </row>
    <row r="9" spans="1:8" ht="23.25" customHeight="1" x14ac:dyDescent="0.2">
      <c r="A9" s="26" t="s">
        <v>56</v>
      </c>
      <c r="B9" s="37" t="s">
        <v>55</v>
      </c>
      <c r="C9" s="36">
        <v>4551.3919999999998</v>
      </c>
      <c r="D9" s="36">
        <v>5036.3630000000003</v>
      </c>
      <c r="E9" s="36">
        <v>5351.4210000000003</v>
      </c>
      <c r="F9" s="36">
        <v>108.30279714417175</v>
      </c>
      <c r="G9" s="36">
        <v>104.81845993489465</v>
      </c>
      <c r="H9" s="36">
        <v>101.09839183553689</v>
      </c>
    </row>
    <row r="10" spans="1:8" x14ac:dyDescent="0.2">
      <c r="A10" s="37" t="s">
        <v>54</v>
      </c>
      <c r="B10" s="37" t="s">
        <v>53</v>
      </c>
      <c r="C10" s="36">
        <v>758.678</v>
      </c>
      <c r="D10" s="36">
        <v>819.83399999999995</v>
      </c>
      <c r="E10" s="36">
        <v>879.553415007735</v>
      </c>
      <c r="F10" s="36">
        <v>102.11550669316767</v>
      </c>
      <c r="G10" s="36">
        <v>102.8289999182789</v>
      </c>
      <c r="H10" s="36">
        <v>100.71319315861504</v>
      </c>
    </row>
    <row r="11" spans="1:8" ht="22.5" x14ac:dyDescent="0.2">
      <c r="A11" s="37" t="s">
        <v>52</v>
      </c>
      <c r="B11" s="37" t="s">
        <v>51</v>
      </c>
      <c r="C11" s="36">
        <v>2859.9479999999999</v>
      </c>
      <c r="D11" s="36">
        <v>3224.4740000000002</v>
      </c>
      <c r="E11" s="36">
        <v>3561.4944549836573</v>
      </c>
      <c r="F11" s="36">
        <v>103.23706474924764</v>
      </c>
      <c r="G11" s="36">
        <v>106.92456646064895</v>
      </c>
      <c r="H11" s="36">
        <v>106.17691443627706</v>
      </c>
    </row>
    <row r="12" spans="1:8" x14ac:dyDescent="0.2">
      <c r="A12" s="26" t="s">
        <v>50</v>
      </c>
      <c r="B12" s="37" t="s">
        <v>49</v>
      </c>
      <c r="C12" s="36">
        <v>1678.3240000000001</v>
      </c>
      <c r="D12" s="36">
        <v>1792.03</v>
      </c>
      <c r="E12" s="36">
        <v>1958.181</v>
      </c>
      <c r="F12" s="36">
        <v>112.90514913295956</v>
      </c>
      <c r="G12" s="36">
        <v>102.80428570407145</v>
      </c>
      <c r="H12" s="36">
        <v>103.14675535103963</v>
      </c>
    </row>
    <row r="13" spans="1:8" ht="22.5" x14ac:dyDescent="0.2">
      <c r="A13" s="37" t="s">
        <v>48</v>
      </c>
      <c r="B13" s="37" t="s">
        <v>47</v>
      </c>
      <c r="C13" s="36">
        <v>5405.9260000000004</v>
      </c>
      <c r="D13" s="36">
        <v>6038.8770000000004</v>
      </c>
      <c r="E13" s="36">
        <v>6501.2358370941538</v>
      </c>
      <c r="F13" s="36">
        <v>105.09666881847026</v>
      </c>
      <c r="G13" s="36">
        <v>105.57038701602647</v>
      </c>
      <c r="H13" s="36">
        <v>103.0315404668782</v>
      </c>
    </row>
    <row r="14" spans="1:8" ht="22.5" x14ac:dyDescent="0.2">
      <c r="A14" s="37" t="s">
        <v>46</v>
      </c>
      <c r="B14" s="37" t="s">
        <v>45</v>
      </c>
      <c r="C14" s="36">
        <v>2172.7339999999999</v>
      </c>
      <c r="D14" s="36">
        <v>2486.4720000000002</v>
      </c>
      <c r="E14" s="36">
        <v>2537.3737632975453</v>
      </c>
      <c r="F14" s="36">
        <v>101.59287196277316</v>
      </c>
      <c r="G14" s="36">
        <v>107.59849111764257</v>
      </c>
      <c r="H14" s="36">
        <v>95.980087449205143</v>
      </c>
    </row>
    <row r="15" spans="1:8" x14ac:dyDescent="0.2">
      <c r="A15" s="26" t="s">
        <v>44</v>
      </c>
      <c r="B15" s="37" t="s">
        <v>43</v>
      </c>
      <c r="C15" s="36">
        <v>1389.354</v>
      </c>
      <c r="D15" s="36">
        <v>1465.3019999999999</v>
      </c>
      <c r="E15" s="36">
        <v>1426.7890985943352</v>
      </c>
      <c r="F15" s="36">
        <v>104.95338661484578</v>
      </c>
      <c r="G15" s="36">
        <v>100.43160600397802</v>
      </c>
      <c r="H15" s="36">
        <v>97.940015095864197</v>
      </c>
    </row>
    <row r="16" spans="1:8" x14ac:dyDescent="0.2">
      <c r="A16" s="26" t="s">
        <v>42</v>
      </c>
      <c r="B16" s="37" t="s">
        <v>41</v>
      </c>
      <c r="C16" s="36">
        <v>1400.87</v>
      </c>
      <c r="D16" s="36">
        <v>1450.4849999999999</v>
      </c>
      <c r="E16" s="36">
        <v>1464.1464668000363</v>
      </c>
      <c r="F16" s="36">
        <v>104.39663531111549</v>
      </c>
      <c r="G16" s="36">
        <v>100.96210522128546</v>
      </c>
      <c r="H16" s="36">
        <v>93.431369507440607</v>
      </c>
    </row>
    <row r="17" spans="1:8" ht="22.5" x14ac:dyDescent="0.2">
      <c r="A17" s="37" t="s">
        <v>40</v>
      </c>
      <c r="B17" s="37" t="s">
        <v>39</v>
      </c>
      <c r="C17" s="36">
        <v>1702.38</v>
      </c>
      <c r="D17" s="36">
        <v>1792.097</v>
      </c>
      <c r="E17" s="36">
        <v>1886.1362345173818</v>
      </c>
      <c r="F17" s="36">
        <v>105.91919438390087</v>
      </c>
      <c r="G17" s="36">
        <v>99.723725825392975</v>
      </c>
      <c r="H17" s="36">
        <v>100.06640265565983</v>
      </c>
    </row>
    <row r="18" spans="1:8" x14ac:dyDescent="0.2">
      <c r="A18" s="35" t="s">
        <v>38</v>
      </c>
      <c r="B18" s="34" t="s">
        <v>37</v>
      </c>
      <c r="C18" s="33">
        <v>45493.500999999997</v>
      </c>
      <c r="D18" s="33">
        <v>50894.036999999997</v>
      </c>
      <c r="E18" s="33">
        <v>53844.762000000002</v>
      </c>
      <c r="F18" s="33">
        <v>104.33132986156784</v>
      </c>
      <c r="G18" s="33">
        <v>105.65117453238047</v>
      </c>
      <c r="H18" s="33">
        <v>102.45519489821024</v>
      </c>
    </row>
    <row r="19" spans="1:8" x14ac:dyDescent="0.2">
      <c r="A19" s="26"/>
      <c r="B19" s="37" t="s">
        <v>7</v>
      </c>
      <c r="C19" s="36">
        <v>3159.1089999999999</v>
      </c>
      <c r="D19" s="36">
        <v>3245.2040000000002</v>
      </c>
      <c r="E19" s="36">
        <v>3623.9540000000002</v>
      </c>
      <c r="F19" s="36">
        <v>104.1006676522984</v>
      </c>
      <c r="G19" s="36">
        <v>102.76549495443177</v>
      </c>
      <c r="H19" s="36">
        <v>101.37375030968778</v>
      </c>
    </row>
    <row r="20" spans="1:8" ht="22.5" x14ac:dyDescent="0.2">
      <c r="A20" s="35"/>
      <c r="B20" s="34" t="s">
        <v>36</v>
      </c>
      <c r="C20" s="33">
        <v>48652.61</v>
      </c>
      <c r="D20" s="33">
        <v>54139.241000000002</v>
      </c>
      <c r="E20" s="33">
        <v>57468.716</v>
      </c>
      <c r="F20" s="33">
        <v>104.31568056152958</v>
      </c>
      <c r="G20" s="33">
        <v>105.46380172081263</v>
      </c>
      <c r="H20" s="33">
        <v>102.39037115410841</v>
      </c>
    </row>
  </sheetData>
  <mergeCells count="3">
    <mergeCell ref="C2:E2"/>
    <mergeCell ref="F2:H2"/>
    <mergeCell ref="A2:B2"/>
  </mergeCells>
  <pageMargins left="0.74803149606299213" right="0.74803149606299213" top="0.62992125984251968" bottom="0.86614173228346458" header="0.51181102362204722" footer="0.62992125984251968"/>
  <pageSetup paperSize="9" orientation="portrait" cellComments="atEnd"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FBE31-9A58-4AA4-B005-D5D170C8EA5D}">
  <sheetPr codeName="Munka7"/>
  <dimension ref="A1:H20"/>
  <sheetViews>
    <sheetView zoomScaleNormal="100" workbookViewId="0"/>
  </sheetViews>
  <sheetFormatPr defaultRowHeight="11.25" x14ac:dyDescent="0.2"/>
  <cols>
    <col min="1" max="1" width="4.85546875" style="1" customWidth="1"/>
    <col min="2" max="2" width="26.5703125" style="1" customWidth="1"/>
    <col min="3" max="8" width="9.42578125" style="1" customWidth="1"/>
    <col min="9" max="16384" width="9.140625" style="1"/>
  </cols>
  <sheetData>
    <row r="1" spans="1:8" s="26" customFormat="1" ht="12" thickBot="1" x14ac:dyDescent="0.3">
      <c r="A1" s="11" t="s">
        <v>72</v>
      </c>
      <c r="B1" s="45"/>
      <c r="C1" s="45"/>
      <c r="D1" s="45"/>
      <c r="E1" s="45"/>
      <c r="F1" s="45"/>
      <c r="G1" s="45"/>
      <c r="H1" s="45"/>
    </row>
    <row r="2" spans="1:8" x14ac:dyDescent="0.2">
      <c r="A2" s="236" t="s">
        <v>69</v>
      </c>
      <c r="B2" s="235"/>
      <c r="C2" s="234" t="s">
        <v>11</v>
      </c>
      <c r="D2" s="233"/>
      <c r="E2" s="235"/>
      <c r="F2" s="234" t="s">
        <v>10</v>
      </c>
      <c r="G2" s="236"/>
      <c r="H2" s="236"/>
    </row>
    <row r="3" spans="1:8" x14ac:dyDescent="0.2">
      <c r="A3" s="44" t="s">
        <v>68</v>
      </c>
      <c r="B3" s="32" t="s">
        <v>67</v>
      </c>
      <c r="C3" s="42">
        <v>2005</v>
      </c>
      <c r="D3" s="42">
        <v>2006</v>
      </c>
      <c r="E3" s="43">
        <v>2007</v>
      </c>
      <c r="F3" s="42">
        <v>2005</v>
      </c>
      <c r="G3" s="42">
        <v>2006</v>
      </c>
      <c r="H3" s="41">
        <v>2007</v>
      </c>
    </row>
    <row r="4" spans="1:8" s="2" customFormat="1" ht="22.5" x14ac:dyDescent="0.2">
      <c r="A4" s="40" t="s">
        <v>66</v>
      </c>
      <c r="B4" s="37" t="s">
        <v>65</v>
      </c>
      <c r="C4" s="39">
        <v>801.125</v>
      </c>
      <c r="D4" s="39">
        <v>843.00900000000001</v>
      </c>
      <c r="E4" s="39">
        <v>878.279</v>
      </c>
      <c r="F4" s="39">
        <v>96.450328686387849</v>
      </c>
      <c r="G4" s="39">
        <v>94.188672179747229</v>
      </c>
      <c r="H4" s="39">
        <v>77.384345837351674</v>
      </c>
    </row>
    <row r="5" spans="1:8" x14ac:dyDescent="0.2">
      <c r="A5" s="26" t="s">
        <v>64</v>
      </c>
      <c r="B5" s="37" t="s">
        <v>63</v>
      </c>
      <c r="C5" s="36">
        <v>42.341999999999999</v>
      </c>
      <c r="D5" s="36">
        <v>45.956000000000003</v>
      </c>
      <c r="E5" s="36">
        <v>41.283999999999999</v>
      </c>
      <c r="F5" s="36">
        <v>111.26915520628684</v>
      </c>
      <c r="G5" s="36">
        <v>112.59269755798024</v>
      </c>
      <c r="H5" s="36">
        <v>89.431195056140652</v>
      </c>
    </row>
    <row r="6" spans="1:8" x14ac:dyDescent="0.2">
      <c r="A6" s="26" t="s">
        <v>62</v>
      </c>
      <c r="B6" s="37" t="s">
        <v>61</v>
      </c>
      <c r="C6" s="36">
        <v>4181.393</v>
      </c>
      <c r="D6" s="36">
        <v>4620.6189999999997</v>
      </c>
      <c r="E6" s="36">
        <v>4770.0370000000003</v>
      </c>
      <c r="F6" s="36">
        <v>105.21164623889969</v>
      </c>
      <c r="G6" s="36">
        <v>106.3111503750066</v>
      </c>
      <c r="H6" s="36">
        <v>107.03187170376955</v>
      </c>
    </row>
    <row r="7" spans="1:8" x14ac:dyDescent="0.2">
      <c r="A7" s="37" t="s">
        <v>60</v>
      </c>
      <c r="B7" s="37" t="s">
        <v>59</v>
      </c>
      <c r="C7" s="36">
        <v>551.08199999999999</v>
      </c>
      <c r="D7" s="36">
        <v>525.41600000000005</v>
      </c>
      <c r="E7" s="36">
        <v>634.18299999999999</v>
      </c>
      <c r="F7" s="36">
        <v>90.645750286494462</v>
      </c>
      <c r="G7" s="36">
        <v>99.136063235598343</v>
      </c>
      <c r="H7" s="36">
        <v>102.3413828280829</v>
      </c>
    </row>
    <row r="8" spans="1:8" x14ac:dyDescent="0.2">
      <c r="A8" s="26" t="s">
        <v>58</v>
      </c>
      <c r="B8" s="37" t="s">
        <v>57</v>
      </c>
      <c r="C8" s="36">
        <v>914.077</v>
      </c>
      <c r="D8" s="36">
        <v>989.28099999999995</v>
      </c>
      <c r="E8" s="36">
        <v>1010.178</v>
      </c>
      <c r="F8" s="36">
        <v>103.3150309664764</v>
      </c>
      <c r="G8" s="36">
        <v>101.69022959772536</v>
      </c>
      <c r="H8" s="36">
        <v>92.266504663487922</v>
      </c>
    </row>
    <row r="9" spans="1:8" ht="23.25" customHeight="1" x14ac:dyDescent="0.2">
      <c r="A9" s="26" t="s">
        <v>56</v>
      </c>
      <c r="B9" s="37" t="s">
        <v>55</v>
      </c>
      <c r="C9" s="36">
        <v>2063.9879999999998</v>
      </c>
      <c r="D9" s="36">
        <v>2355.2890000000002</v>
      </c>
      <c r="E9" s="36">
        <v>2610.761</v>
      </c>
      <c r="F9" s="36">
        <v>105.47106329852114</v>
      </c>
      <c r="G9" s="36">
        <v>109.12660344924485</v>
      </c>
      <c r="H9" s="36">
        <v>103.6052900514544</v>
      </c>
    </row>
    <row r="10" spans="1:8" x14ac:dyDescent="0.2">
      <c r="A10" s="37" t="s">
        <v>54</v>
      </c>
      <c r="B10" s="37" t="s">
        <v>53</v>
      </c>
      <c r="C10" s="36">
        <v>305.20100000000002</v>
      </c>
      <c r="D10" s="36">
        <v>325.16300000000001</v>
      </c>
      <c r="E10" s="36">
        <v>344.661</v>
      </c>
      <c r="F10" s="36">
        <v>99.665471133662791</v>
      </c>
      <c r="G10" s="36">
        <v>101.38531656187233</v>
      </c>
      <c r="H10" s="36">
        <v>101.78648862262926</v>
      </c>
    </row>
    <row r="11" spans="1:8" ht="22.5" x14ac:dyDescent="0.2">
      <c r="A11" s="37" t="s">
        <v>52</v>
      </c>
      <c r="B11" s="37" t="s">
        <v>51</v>
      </c>
      <c r="C11" s="36">
        <v>1460.454</v>
      </c>
      <c r="D11" s="36">
        <v>1583.502</v>
      </c>
      <c r="E11" s="36">
        <v>1785.2409999999995</v>
      </c>
      <c r="F11" s="36">
        <v>103.1170101412221</v>
      </c>
      <c r="G11" s="36">
        <v>105.8194232752281</v>
      </c>
      <c r="H11" s="36">
        <v>105.64501970947937</v>
      </c>
    </row>
    <row r="12" spans="1:8" x14ac:dyDescent="0.2">
      <c r="A12" s="26" t="s">
        <v>50</v>
      </c>
      <c r="B12" s="37" t="s">
        <v>49</v>
      </c>
      <c r="C12" s="36">
        <v>879.46100000000001</v>
      </c>
      <c r="D12" s="36">
        <v>931.65200000000004</v>
      </c>
      <c r="E12" s="36">
        <v>994.27800000000002</v>
      </c>
      <c r="F12" s="36">
        <v>115.42978379865718</v>
      </c>
      <c r="G12" s="36">
        <v>105.71725181673774</v>
      </c>
      <c r="H12" s="36">
        <v>101.16124904119086</v>
      </c>
    </row>
    <row r="13" spans="1:8" ht="22.5" x14ac:dyDescent="0.2">
      <c r="A13" s="37" t="s">
        <v>48</v>
      </c>
      <c r="B13" s="37" t="s">
        <v>47</v>
      </c>
      <c r="C13" s="36">
        <v>3226.2339999999999</v>
      </c>
      <c r="D13" s="36">
        <v>3649.828</v>
      </c>
      <c r="E13" s="36">
        <v>3933.5859999999998</v>
      </c>
      <c r="F13" s="36">
        <v>105.14249649019693</v>
      </c>
      <c r="G13" s="36">
        <v>106.45802505335942</v>
      </c>
      <c r="H13" s="36">
        <v>102.15897845049136</v>
      </c>
    </row>
    <row r="14" spans="1:8" ht="22.5" x14ac:dyDescent="0.2">
      <c r="A14" s="37" t="s">
        <v>46</v>
      </c>
      <c r="B14" s="37" t="s">
        <v>45</v>
      </c>
      <c r="C14" s="36">
        <v>1643.4849999999999</v>
      </c>
      <c r="D14" s="36">
        <v>1763.2370000000001</v>
      </c>
      <c r="E14" s="36">
        <v>1825.4749999999999</v>
      </c>
      <c r="F14" s="36">
        <v>100.81125559933966</v>
      </c>
      <c r="G14" s="36">
        <v>100.6444232834495</v>
      </c>
      <c r="H14" s="36">
        <v>96.693411038901743</v>
      </c>
    </row>
    <row r="15" spans="1:8" x14ac:dyDescent="0.2">
      <c r="A15" s="26" t="s">
        <v>44</v>
      </c>
      <c r="B15" s="37" t="s">
        <v>43</v>
      </c>
      <c r="C15" s="36">
        <v>1067.761</v>
      </c>
      <c r="D15" s="36">
        <v>1123.5440000000001</v>
      </c>
      <c r="E15" s="36">
        <v>1099.059</v>
      </c>
      <c r="F15" s="36">
        <v>104.13660718483797</v>
      </c>
      <c r="G15" s="36">
        <v>100.52835202169051</v>
      </c>
      <c r="H15" s="36">
        <v>100.40888474327663</v>
      </c>
    </row>
    <row r="16" spans="1:8" x14ac:dyDescent="0.2">
      <c r="A16" s="26" t="s">
        <v>42</v>
      </c>
      <c r="B16" s="37" t="s">
        <v>41</v>
      </c>
      <c r="C16" s="36">
        <v>884.03700000000003</v>
      </c>
      <c r="D16" s="36">
        <v>906.15099999999995</v>
      </c>
      <c r="E16" s="36">
        <v>919.875</v>
      </c>
      <c r="F16" s="36">
        <v>105.97535136069031</v>
      </c>
      <c r="G16" s="36">
        <v>102.24144462554514</v>
      </c>
      <c r="H16" s="36">
        <v>91.599854770341807</v>
      </c>
    </row>
    <row r="17" spans="1:8" ht="22.5" x14ac:dyDescent="0.2">
      <c r="A17" s="37" t="s">
        <v>40</v>
      </c>
      <c r="B17" s="37" t="s">
        <v>39</v>
      </c>
      <c r="C17" s="36">
        <v>817.625</v>
      </c>
      <c r="D17" s="36">
        <v>877.39300000000003</v>
      </c>
      <c r="E17" s="36">
        <v>948.31300000000022</v>
      </c>
      <c r="F17" s="36">
        <v>103.32015926894</v>
      </c>
      <c r="G17" s="36">
        <v>101.4622515921249</v>
      </c>
      <c r="H17" s="36">
        <v>100.62856667422695</v>
      </c>
    </row>
    <row r="18" spans="1:8" x14ac:dyDescent="0.2">
      <c r="A18" s="34" t="s">
        <v>38</v>
      </c>
      <c r="B18" s="34" t="s">
        <v>37</v>
      </c>
      <c r="C18" s="33">
        <v>18838.264999999999</v>
      </c>
      <c r="D18" s="33">
        <v>20540.04</v>
      </c>
      <c r="E18" s="33">
        <v>21795.21</v>
      </c>
      <c r="F18" s="33">
        <v>103.9397215161632</v>
      </c>
      <c r="G18" s="33">
        <v>104.3400200137049</v>
      </c>
      <c r="H18" s="33">
        <v>101.02542059274097</v>
      </c>
    </row>
    <row r="19" spans="1:8" x14ac:dyDescent="0.2">
      <c r="A19" s="26"/>
      <c r="B19" s="37" t="s">
        <v>7</v>
      </c>
      <c r="C19" s="36">
        <v>3159.1089999999999</v>
      </c>
      <c r="D19" s="36">
        <v>3245.2040000000002</v>
      </c>
      <c r="E19" s="36">
        <v>3623.9540000000002</v>
      </c>
      <c r="F19" s="36">
        <v>104.1006676522984</v>
      </c>
      <c r="G19" s="36">
        <v>102.76549495443177</v>
      </c>
      <c r="H19" s="36">
        <v>101.37375030968778</v>
      </c>
    </row>
    <row r="20" spans="1:8" ht="22.5" x14ac:dyDescent="0.2">
      <c r="A20" s="35"/>
      <c r="B20" s="34" t="s">
        <v>71</v>
      </c>
      <c r="C20" s="33">
        <v>21997.374</v>
      </c>
      <c r="D20" s="33">
        <v>23785.243999999999</v>
      </c>
      <c r="E20" s="33">
        <v>25419.164000000001</v>
      </c>
      <c r="F20" s="33">
        <v>103.96353966214174</v>
      </c>
      <c r="G20" s="33">
        <v>104.11389773722431</v>
      </c>
      <c r="H20" s="33">
        <v>101.07294589837817</v>
      </c>
    </row>
  </sheetData>
  <mergeCells count="3">
    <mergeCell ref="A2:B2"/>
    <mergeCell ref="C2:E2"/>
    <mergeCell ref="F2:H2"/>
  </mergeCells>
  <pageMargins left="0.74803149606299213" right="0.74803149606299213" top="0.62992125984251968" bottom="0.86614173228346458" header="0.51181102362204722" footer="0.62992125984251968"/>
  <pageSetup paperSize="9" orientation="portrait" cellComments="atEnd"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D5BEDB-8EF0-4018-9E90-25374A7ED3EC}">
  <sheetPr codeName="Munka8"/>
  <dimension ref="A1:H17"/>
  <sheetViews>
    <sheetView zoomScaleNormal="100" workbookViewId="0"/>
  </sheetViews>
  <sheetFormatPr defaultRowHeight="11.25" x14ac:dyDescent="0.2"/>
  <cols>
    <col min="1" max="1" width="4.85546875" style="1" customWidth="1"/>
    <col min="2" max="2" width="21.140625" style="1" customWidth="1"/>
    <col min="3" max="6" width="10.28515625" style="1" customWidth="1"/>
    <col min="7" max="7" width="10.5703125" style="1" customWidth="1"/>
    <col min="8" max="8" width="10.28515625" style="1" customWidth="1"/>
    <col min="9" max="16384" width="9.140625" style="1"/>
  </cols>
  <sheetData>
    <row r="1" spans="1:8" s="26" customFormat="1" ht="12" thickBot="1" x14ac:dyDescent="0.3">
      <c r="A1" s="11" t="s">
        <v>85</v>
      </c>
      <c r="B1" s="53"/>
      <c r="C1" s="53"/>
      <c r="D1" s="53"/>
      <c r="E1" s="53"/>
      <c r="F1" s="53"/>
      <c r="G1" s="53"/>
      <c r="H1" s="53"/>
    </row>
    <row r="2" spans="1:8" s="26" customFormat="1" ht="45" x14ac:dyDescent="0.25">
      <c r="A2" s="52" t="s">
        <v>84</v>
      </c>
      <c r="B2" s="51" t="s">
        <v>12</v>
      </c>
      <c r="C2" s="51" t="s">
        <v>83</v>
      </c>
      <c r="D2" s="51" t="s">
        <v>82</v>
      </c>
      <c r="E2" s="51" t="s">
        <v>81</v>
      </c>
      <c r="F2" s="51" t="s">
        <v>80</v>
      </c>
      <c r="G2" s="51" t="s">
        <v>79</v>
      </c>
      <c r="H2" s="50" t="s">
        <v>0</v>
      </c>
    </row>
    <row r="3" spans="1:8" s="2" customFormat="1" ht="22.5" x14ac:dyDescent="0.2">
      <c r="A3" s="49" t="s">
        <v>66</v>
      </c>
      <c r="B3" s="37" t="s">
        <v>65</v>
      </c>
      <c r="C3" s="48">
        <v>1111079</v>
      </c>
      <c r="D3" s="47" t="s">
        <v>74</v>
      </c>
      <c r="E3" s="48">
        <v>25071</v>
      </c>
      <c r="F3" s="48">
        <v>880542</v>
      </c>
      <c r="G3" s="47" t="s">
        <v>74</v>
      </c>
      <c r="H3" s="48">
        <v>2016692</v>
      </c>
    </row>
    <row r="4" spans="1:8" x14ac:dyDescent="0.2">
      <c r="A4" s="37" t="s">
        <v>64</v>
      </c>
      <c r="B4" s="37" t="s">
        <v>63</v>
      </c>
      <c r="C4" s="48">
        <v>141042</v>
      </c>
      <c r="D4" s="47" t="s">
        <v>74</v>
      </c>
      <c r="E4" s="47" t="s">
        <v>74</v>
      </c>
      <c r="F4" s="48">
        <v>327</v>
      </c>
      <c r="G4" s="47" t="s">
        <v>74</v>
      </c>
      <c r="H4" s="48">
        <v>141369</v>
      </c>
    </row>
    <row r="5" spans="1:8" x14ac:dyDescent="0.2">
      <c r="A5" s="37" t="s">
        <v>62</v>
      </c>
      <c r="B5" s="37" t="s">
        <v>61</v>
      </c>
      <c r="C5" s="48">
        <v>19889196</v>
      </c>
      <c r="D5" s="47" t="s">
        <v>74</v>
      </c>
      <c r="E5" s="48">
        <v>3923</v>
      </c>
      <c r="F5" s="48">
        <v>209790</v>
      </c>
      <c r="G5" s="47" t="s">
        <v>74</v>
      </c>
      <c r="H5" s="48">
        <v>20102909</v>
      </c>
    </row>
    <row r="6" spans="1:8" ht="22.5" x14ac:dyDescent="0.2">
      <c r="A6" s="37" t="s">
        <v>78</v>
      </c>
      <c r="B6" s="37" t="s">
        <v>59</v>
      </c>
      <c r="C6" s="48">
        <v>1898079</v>
      </c>
      <c r="D6" s="47" t="s">
        <v>74</v>
      </c>
      <c r="E6" s="47" t="s">
        <v>74</v>
      </c>
      <c r="F6" s="48">
        <v>205</v>
      </c>
      <c r="G6" s="47" t="s">
        <v>74</v>
      </c>
      <c r="H6" s="48">
        <v>1898284</v>
      </c>
    </row>
    <row r="7" spans="1:8" x14ac:dyDescent="0.2">
      <c r="A7" s="37" t="s">
        <v>58</v>
      </c>
      <c r="B7" s="37" t="s">
        <v>57</v>
      </c>
      <c r="C7" s="47">
        <v>2132087</v>
      </c>
      <c r="D7" s="47" t="s">
        <v>74</v>
      </c>
      <c r="E7" s="47">
        <v>18333</v>
      </c>
      <c r="F7" s="47">
        <v>478429</v>
      </c>
      <c r="G7" s="47" t="s">
        <v>74</v>
      </c>
      <c r="H7" s="47">
        <v>2628849</v>
      </c>
    </row>
    <row r="8" spans="1:8" ht="33.75" x14ac:dyDescent="0.2">
      <c r="A8" s="37" t="s">
        <v>77</v>
      </c>
      <c r="B8" s="37" t="s">
        <v>55</v>
      </c>
      <c r="C8" s="47">
        <v>4312544</v>
      </c>
      <c r="D8" s="47" t="s">
        <v>74</v>
      </c>
      <c r="E8" s="47">
        <v>147</v>
      </c>
      <c r="F8" s="47">
        <v>723672</v>
      </c>
      <c r="G8" s="47" t="s">
        <v>74</v>
      </c>
      <c r="H8" s="47">
        <v>5036363</v>
      </c>
    </row>
    <row r="9" spans="1:8" x14ac:dyDescent="0.2">
      <c r="A9" s="37" t="s">
        <v>54</v>
      </c>
      <c r="B9" s="37" t="s">
        <v>53</v>
      </c>
      <c r="C9" s="47">
        <v>531296</v>
      </c>
      <c r="D9" s="47" t="s">
        <v>74</v>
      </c>
      <c r="E9" s="47">
        <v>124739</v>
      </c>
      <c r="F9" s="47">
        <v>163799</v>
      </c>
      <c r="G9" s="47" t="s">
        <v>74</v>
      </c>
      <c r="H9" s="47">
        <v>819834</v>
      </c>
    </row>
    <row r="10" spans="1:8" ht="22.5" x14ac:dyDescent="0.2">
      <c r="A10" s="37" t="s">
        <v>52</v>
      </c>
      <c r="B10" s="37" t="s">
        <v>51</v>
      </c>
      <c r="C10" s="47">
        <v>2955526</v>
      </c>
      <c r="D10" s="47" t="s">
        <v>74</v>
      </c>
      <c r="E10" s="47">
        <v>89350</v>
      </c>
      <c r="F10" s="47">
        <v>179598</v>
      </c>
      <c r="G10" s="47" t="s">
        <v>74</v>
      </c>
      <c r="H10" s="47">
        <v>3224474</v>
      </c>
    </row>
    <row r="11" spans="1:8" x14ac:dyDescent="0.2">
      <c r="A11" s="37" t="s">
        <v>76</v>
      </c>
      <c r="B11" s="37" t="s">
        <v>49</v>
      </c>
      <c r="C11" s="47" t="s">
        <v>74</v>
      </c>
      <c r="D11" s="47">
        <v>1613765</v>
      </c>
      <c r="E11" s="47" t="s">
        <v>74</v>
      </c>
      <c r="F11" s="47">
        <v>178265</v>
      </c>
      <c r="G11" s="47" t="s">
        <v>74</v>
      </c>
      <c r="H11" s="47">
        <v>1792030</v>
      </c>
    </row>
    <row r="12" spans="1:8" ht="22.5" x14ac:dyDescent="0.2">
      <c r="A12" s="37" t="s">
        <v>48</v>
      </c>
      <c r="B12" s="37" t="s">
        <v>47</v>
      </c>
      <c r="C12" s="48">
        <v>3566099</v>
      </c>
      <c r="D12" s="47" t="s">
        <v>74</v>
      </c>
      <c r="E12" s="48">
        <v>202503</v>
      </c>
      <c r="F12" s="48">
        <v>2270275</v>
      </c>
      <c r="G12" s="47" t="s">
        <v>74</v>
      </c>
      <c r="H12" s="48">
        <v>6038877</v>
      </c>
    </row>
    <row r="13" spans="1:8" ht="33.75" x14ac:dyDescent="0.2">
      <c r="A13" s="37" t="s">
        <v>46</v>
      </c>
      <c r="B13" s="37" t="s">
        <v>45</v>
      </c>
      <c r="C13" s="47" t="s">
        <v>74</v>
      </c>
      <c r="D13" s="47" t="s">
        <v>74</v>
      </c>
      <c r="E13" s="47">
        <v>2486472</v>
      </c>
      <c r="F13" s="47" t="s">
        <v>74</v>
      </c>
      <c r="G13" s="47" t="s">
        <v>74</v>
      </c>
      <c r="H13" s="47">
        <v>2486472</v>
      </c>
    </row>
    <row r="14" spans="1:8" x14ac:dyDescent="0.2">
      <c r="A14" s="37" t="s">
        <v>44</v>
      </c>
      <c r="B14" s="37" t="s">
        <v>43</v>
      </c>
      <c r="C14" s="47">
        <v>80605</v>
      </c>
      <c r="D14" s="47" t="s">
        <v>74</v>
      </c>
      <c r="E14" s="47">
        <v>1081180</v>
      </c>
      <c r="F14" s="47">
        <v>208585</v>
      </c>
      <c r="G14" s="47">
        <v>94932</v>
      </c>
      <c r="H14" s="47">
        <v>1465302</v>
      </c>
    </row>
    <row r="15" spans="1:8" x14ac:dyDescent="0.2">
      <c r="A15" s="37" t="s">
        <v>75</v>
      </c>
      <c r="B15" s="37" t="s">
        <v>41</v>
      </c>
      <c r="C15" s="47">
        <v>208523</v>
      </c>
      <c r="D15" s="47" t="s">
        <v>74</v>
      </c>
      <c r="E15" s="47">
        <v>972210</v>
      </c>
      <c r="F15" s="47">
        <v>180869</v>
      </c>
      <c r="G15" s="47">
        <v>88883</v>
      </c>
      <c r="H15" s="47">
        <v>1450485</v>
      </c>
    </row>
    <row r="16" spans="1:8" ht="22.5" x14ac:dyDescent="0.2">
      <c r="A16" s="37" t="s">
        <v>40</v>
      </c>
      <c r="B16" s="37" t="s">
        <v>39</v>
      </c>
      <c r="C16" s="47">
        <v>666704</v>
      </c>
      <c r="D16" s="47" t="s">
        <v>74</v>
      </c>
      <c r="E16" s="47">
        <v>279062</v>
      </c>
      <c r="F16" s="47">
        <v>547553</v>
      </c>
      <c r="G16" s="47">
        <v>298778</v>
      </c>
      <c r="H16" s="47">
        <v>1792097</v>
      </c>
    </row>
    <row r="17" spans="1:8" x14ac:dyDescent="0.2">
      <c r="A17" s="34" t="s">
        <v>38</v>
      </c>
      <c r="B17" s="34" t="s">
        <v>73</v>
      </c>
      <c r="C17" s="46">
        <v>37492780</v>
      </c>
      <c r="D17" s="46">
        <v>1613765</v>
      </c>
      <c r="E17" s="46">
        <v>5282990</v>
      </c>
      <c r="F17" s="46">
        <v>6021909</v>
      </c>
      <c r="G17" s="46">
        <v>482593</v>
      </c>
      <c r="H17" s="46">
        <v>50894037</v>
      </c>
    </row>
  </sheetData>
  <pageMargins left="0.74803149606299213" right="0.74803149606299213" top="0.62992125984251968" bottom="0.86614173228346458" header="0.51181102362204722" footer="0.62992125984251968"/>
  <pageSetup paperSize="9" orientation="portrait" cellComments="atEnd"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F8AFE-85B5-4A85-80C0-E06DDCB68135}">
  <sheetPr codeName="Munka9"/>
  <dimension ref="A1:H17"/>
  <sheetViews>
    <sheetView zoomScaleNormal="100" workbookViewId="0"/>
  </sheetViews>
  <sheetFormatPr defaultRowHeight="11.25" x14ac:dyDescent="0.2"/>
  <cols>
    <col min="1" max="1" width="4.85546875" style="1" customWidth="1"/>
    <col min="2" max="2" width="24.42578125" style="1" customWidth="1"/>
    <col min="3" max="3" width="10.140625" style="1" customWidth="1"/>
    <col min="4" max="4" width="10" style="1" customWidth="1"/>
    <col min="5" max="5" width="9.7109375" style="1" customWidth="1"/>
    <col min="6" max="6" width="9.42578125" style="1" customWidth="1"/>
    <col min="7" max="7" width="10.28515625" style="1" customWidth="1"/>
    <col min="8" max="16384" width="9.140625" style="1"/>
  </cols>
  <sheetData>
    <row r="1" spans="1:8" s="26" customFormat="1" ht="12" thickBot="1" x14ac:dyDescent="0.3">
      <c r="A1" s="11" t="s">
        <v>86</v>
      </c>
      <c r="B1" s="53"/>
      <c r="C1" s="53"/>
      <c r="D1" s="53"/>
      <c r="E1" s="53"/>
      <c r="F1" s="53"/>
      <c r="G1" s="53"/>
      <c r="H1" s="53"/>
    </row>
    <row r="2" spans="1:8" s="26" customFormat="1" ht="45" x14ac:dyDescent="0.25">
      <c r="A2" s="52" t="s">
        <v>84</v>
      </c>
      <c r="B2" s="51" t="s">
        <v>12</v>
      </c>
      <c r="C2" s="51" t="s">
        <v>83</v>
      </c>
      <c r="D2" s="51" t="s">
        <v>82</v>
      </c>
      <c r="E2" s="51" t="s">
        <v>81</v>
      </c>
      <c r="F2" s="51" t="s">
        <v>80</v>
      </c>
      <c r="G2" s="51" t="s">
        <v>79</v>
      </c>
      <c r="H2" s="50" t="s">
        <v>0</v>
      </c>
    </row>
    <row r="3" spans="1:8" s="2" customFormat="1" ht="22.5" x14ac:dyDescent="0.2">
      <c r="A3" s="49" t="s">
        <v>66</v>
      </c>
      <c r="B3" s="37" t="s">
        <v>65</v>
      </c>
      <c r="C3" s="48">
        <v>346172</v>
      </c>
      <c r="D3" s="48" t="s">
        <v>74</v>
      </c>
      <c r="E3" s="48">
        <v>9630</v>
      </c>
      <c r="F3" s="48">
        <v>487207</v>
      </c>
      <c r="G3" s="48" t="s">
        <v>74</v>
      </c>
      <c r="H3" s="48">
        <v>843009</v>
      </c>
    </row>
    <row r="4" spans="1:8" x14ac:dyDescent="0.2">
      <c r="A4" s="26" t="s">
        <v>64</v>
      </c>
      <c r="B4" s="37" t="s">
        <v>63</v>
      </c>
      <c r="C4" s="48">
        <v>45759</v>
      </c>
      <c r="D4" s="48" t="s">
        <v>74</v>
      </c>
      <c r="E4" s="48" t="s">
        <v>74</v>
      </c>
      <c r="F4" s="48">
        <v>197</v>
      </c>
      <c r="G4" s="48" t="s">
        <v>74</v>
      </c>
      <c r="H4" s="48">
        <v>45956</v>
      </c>
    </row>
    <row r="5" spans="1:8" x14ac:dyDescent="0.2">
      <c r="A5" s="26" t="s">
        <v>62</v>
      </c>
      <c r="B5" s="37" t="s">
        <v>61</v>
      </c>
      <c r="C5" s="48">
        <v>4499935</v>
      </c>
      <c r="D5" s="48" t="s">
        <v>74</v>
      </c>
      <c r="E5" s="48">
        <v>1476</v>
      </c>
      <c r="F5" s="48">
        <v>119208</v>
      </c>
      <c r="G5" s="48" t="s">
        <v>74</v>
      </c>
      <c r="H5" s="48">
        <v>4620619</v>
      </c>
    </row>
    <row r="6" spans="1:8" x14ac:dyDescent="0.2">
      <c r="A6" s="37" t="s">
        <v>60</v>
      </c>
      <c r="B6" s="37" t="s">
        <v>59</v>
      </c>
      <c r="C6" s="48">
        <v>525297</v>
      </c>
      <c r="D6" s="48" t="s">
        <v>74</v>
      </c>
      <c r="E6" s="48" t="s">
        <v>74</v>
      </c>
      <c r="F6" s="48">
        <v>119</v>
      </c>
      <c r="G6" s="48" t="s">
        <v>74</v>
      </c>
      <c r="H6" s="48">
        <v>525416</v>
      </c>
    </row>
    <row r="7" spans="1:8" x14ac:dyDescent="0.2">
      <c r="A7" s="26" t="s">
        <v>58</v>
      </c>
      <c r="B7" s="37" t="s">
        <v>57</v>
      </c>
      <c r="C7" s="48">
        <v>692065</v>
      </c>
      <c r="D7" s="48" t="s">
        <v>74</v>
      </c>
      <c r="E7" s="48">
        <v>6094</v>
      </c>
      <c r="F7" s="48">
        <v>291122</v>
      </c>
      <c r="G7" s="48" t="s">
        <v>74</v>
      </c>
      <c r="H7" s="48">
        <v>989281</v>
      </c>
    </row>
    <row r="8" spans="1:8" ht="33.75" x14ac:dyDescent="0.2">
      <c r="A8" s="26" t="s">
        <v>56</v>
      </c>
      <c r="B8" s="37" t="s">
        <v>55</v>
      </c>
      <c r="C8" s="48">
        <v>1901805</v>
      </c>
      <c r="D8" s="48" t="s">
        <v>74</v>
      </c>
      <c r="E8" s="48">
        <v>54</v>
      </c>
      <c r="F8" s="48">
        <v>453430</v>
      </c>
      <c r="G8" s="48" t="s">
        <v>74</v>
      </c>
      <c r="H8" s="48">
        <v>2355289</v>
      </c>
    </row>
    <row r="9" spans="1:8" x14ac:dyDescent="0.2">
      <c r="A9" s="37" t="s">
        <v>54</v>
      </c>
      <c r="B9" s="37" t="s">
        <v>53</v>
      </c>
      <c r="C9" s="48">
        <v>195759</v>
      </c>
      <c r="D9" s="48" t="s">
        <v>74</v>
      </c>
      <c r="E9" s="48">
        <v>37716</v>
      </c>
      <c r="F9" s="48">
        <v>91688</v>
      </c>
      <c r="G9" s="48" t="s">
        <v>74</v>
      </c>
      <c r="H9" s="48">
        <v>325163</v>
      </c>
    </row>
    <row r="10" spans="1:8" ht="22.5" x14ac:dyDescent="0.2">
      <c r="A10" s="37" t="s">
        <v>52</v>
      </c>
      <c r="B10" s="37" t="s">
        <v>51</v>
      </c>
      <c r="C10" s="48">
        <v>1432623</v>
      </c>
      <c r="D10" s="48" t="s">
        <v>74</v>
      </c>
      <c r="E10" s="48">
        <v>46900</v>
      </c>
      <c r="F10" s="48">
        <v>103979</v>
      </c>
      <c r="G10" s="48" t="s">
        <v>74</v>
      </c>
      <c r="H10" s="48">
        <v>1583502</v>
      </c>
    </row>
    <row r="11" spans="1:8" x14ac:dyDescent="0.2">
      <c r="A11" s="26" t="s">
        <v>50</v>
      </c>
      <c r="B11" s="37" t="s">
        <v>49</v>
      </c>
      <c r="C11" s="47" t="s">
        <v>74</v>
      </c>
      <c r="D11" s="48">
        <v>825561</v>
      </c>
      <c r="E11" s="47" t="s">
        <v>74</v>
      </c>
      <c r="F11" s="48">
        <v>106091</v>
      </c>
      <c r="G11" s="47" t="s">
        <v>74</v>
      </c>
      <c r="H11" s="48">
        <v>931652</v>
      </c>
    </row>
    <row r="12" spans="1:8" ht="22.5" x14ac:dyDescent="0.2">
      <c r="A12" s="37" t="s">
        <v>48</v>
      </c>
      <c r="B12" s="37" t="s">
        <v>47</v>
      </c>
      <c r="C12" s="48">
        <v>1831095</v>
      </c>
      <c r="D12" s="48" t="s">
        <v>74</v>
      </c>
      <c r="E12" s="48">
        <v>110513</v>
      </c>
      <c r="F12" s="48">
        <v>1708220</v>
      </c>
      <c r="G12" s="48" t="s">
        <v>74</v>
      </c>
      <c r="H12" s="48">
        <v>3649828</v>
      </c>
    </row>
    <row r="13" spans="1:8" ht="24.75" customHeight="1" x14ac:dyDescent="0.2">
      <c r="A13" s="37" t="s">
        <v>46</v>
      </c>
      <c r="B13" s="37" t="s">
        <v>45</v>
      </c>
      <c r="C13" s="48" t="s">
        <v>74</v>
      </c>
      <c r="D13" s="48" t="s">
        <v>74</v>
      </c>
      <c r="E13" s="48">
        <v>1763237</v>
      </c>
      <c r="F13" s="48" t="s">
        <v>74</v>
      </c>
      <c r="G13" s="48" t="s">
        <v>74</v>
      </c>
      <c r="H13" s="48">
        <v>1763237</v>
      </c>
    </row>
    <row r="14" spans="1:8" x14ac:dyDescent="0.2">
      <c r="A14" s="26" t="s">
        <v>44</v>
      </c>
      <c r="B14" s="37" t="s">
        <v>43</v>
      </c>
      <c r="C14" s="48">
        <v>37842</v>
      </c>
      <c r="D14" s="48" t="s">
        <v>74</v>
      </c>
      <c r="E14" s="48">
        <v>898708</v>
      </c>
      <c r="F14" s="48">
        <v>136008</v>
      </c>
      <c r="G14" s="48">
        <v>50986</v>
      </c>
      <c r="H14" s="48">
        <v>1123544</v>
      </c>
    </row>
    <row r="15" spans="1:8" x14ac:dyDescent="0.2">
      <c r="A15" s="37" t="s">
        <v>75</v>
      </c>
      <c r="B15" s="37" t="s">
        <v>41</v>
      </c>
      <c r="C15" s="48">
        <v>114130</v>
      </c>
      <c r="D15" s="48" t="s">
        <v>74</v>
      </c>
      <c r="E15" s="48">
        <v>607492</v>
      </c>
      <c r="F15" s="48">
        <v>139415</v>
      </c>
      <c r="G15" s="48">
        <v>45114</v>
      </c>
      <c r="H15" s="48">
        <v>906151</v>
      </c>
    </row>
    <row r="16" spans="1:8" ht="22.5" x14ac:dyDescent="0.2">
      <c r="A16" s="37" t="s">
        <v>40</v>
      </c>
      <c r="B16" s="37" t="s">
        <v>39</v>
      </c>
      <c r="C16" s="48">
        <v>276482</v>
      </c>
      <c r="D16" s="48" t="s">
        <v>74</v>
      </c>
      <c r="E16" s="48">
        <v>143691</v>
      </c>
      <c r="F16" s="48">
        <v>329421</v>
      </c>
      <c r="G16" s="48">
        <v>127799</v>
      </c>
      <c r="H16" s="48">
        <v>877393</v>
      </c>
    </row>
    <row r="17" spans="1:8" x14ac:dyDescent="0.2">
      <c r="A17" s="35" t="s">
        <v>38</v>
      </c>
      <c r="B17" s="34" t="s">
        <v>73</v>
      </c>
      <c r="C17" s="54">
        <v>11898964</v>
      </c>
      <c r="D17" s="54">
        <v>825561</v>
      </c>
      <c r="E17" s="54">
        <v>3625511</v>
      </c>
      <c r="F17" s="54">
        <v>3966105</v>
      </c>
      <c r="G17" s="54">
        <v>223899</v>
      </c>
      <c r="H17" s="54">
        <v>20540040</v>
      </c>
    </row>
  </sheetData>
  <pageMargins left="0.74803149606299213" right="0.74803149606299213" top="0.62992125984251968" bottom="0.86614173228346458" header="0.51181102362204722" footer="0.62992125984251968"/>
  <pageSetup paperSize="9" orientation="portrait" cellComments="atEn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24</vt:i4>
      </vt:variant>
    </vt:vector>
  </HeadingPairs>
  <TitlesOfParts>
    <vt:vector size="24" baseType="lpstr">
      <vt:lpstr>Table of Contents</vt:lpstr>
      <vt:lpstr>4.1.1.</vt:lpstr>
      <vt:lpstr>4.1.2.</vt:lpstr>
      <vt:lpstr>4.1.3.</vt:lpstr>
      <vt:lpstr>4.1.4.</vt:lpstr>
      <vt:lpstr>4.1.5.</vt:lpstr>
      <vt:lpstr>4.1.6.</vt:lpstr>
      <vt:lpstr>4.1.7.</vt:lpstr>
      <vt:lpstr>4.1.8.</vt:lpstr>
      <vt:lpstr>4.1.9.</vt:lpstr>
      <vt:lpstr>4.1.10.</vt:lpstr>
      <vt:lpstr>4.1.11.</vt:lpstr>
      <vt:lpstr>4.1.12.</vt:lpstr>
      <vt:lpstr>4.1.13.</vt:lpstr>
      <vt:lpstr>4.1.14.</vt:lpstr>
      <vt:lpstr>4.1.15.</vt:lpstr>
      <vt:lpstr>4.1.16.</vt:lpstr>
      <vt:lpstr>4.1.17.</vt:lpstr>
      <vt:lpstr>4.1.18.</vt:lpstr>
      <vt:lpstr>4.1.19.</vt:lpstr>
      <vt:lpstr>4.1.20.</vt:lpstr>
      <vt:lpstr>4.1.21.</vt:lpstr>
      <vt:lpstr>4.1.22.</vt:lpstr>
      <vt:lpstr>4.1.23.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2025-03-13T17:12:49Z</dcterms:created>
  <dcterms:modified xsi:type="dcterms:W3CDTF">2025-03-13T17:12:49Z</dcterms:modified>
</cp:coreProperties>
</file>