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omments22.xml" ContentType="application/vnd.openxmlformats-officedocument.spreadsheetml.comments+xml"/>
  <Override PartName="/xl/comments23.xml" ContentType="application/vnd.openxmlformats-officedocument.spreadsheetml.comments+xml"/>
  <Override PartName="/xl/comments24.xml" ContentType="application/vnd.openxmlformats-officedocument.spreadsheetml.comments+xml"/>
  <Override PartName="/xl/comments25.xml" ContentType="application/vnd.openxmlformats-officedocument.spreadsheetml.comments+xml"/>
  <Override PartName="/xl/comments26.xml" ContentType="application/vnd.openxmlformats-officedocument.spreadsheetml.comments+xml"/>
  <Override PartName="/xl/comments27.xml" ContentType="application/vnd.openxmlformats-officedocument.spreadsheetml.comments+xml"/>
  <Override PartName="/xl/comments28.xml" ContentType="application/vnd.openxmlformats-officedocument.spreadsheetml.comments+xml"/>
  <Override PartName="/xl/comments29.xml" ContentType="application/vnd.openxmlformats-officedocument.spreadsheetml.comments+xml"/>
  <Override PartName="/xl/comments3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ThisWorkbook" defaultThemeVersion="166925"/>
  <xr:revisionPtr revIDLastSave="0" documentId="13_ncr:1_{9B7BB173-BDB8-4F9E-88F0-2D3BB2601F8F}" xr6:coauthVersionLast="36" xr6:coauthVersionMax="36" xr10:uidLastSave="{00000000-0000-0000-0000-000000000000}"/>
  <bookViews>
    <workbookView xWindow="0" yWindow="0" windowWidth="28800" windowHeight="11625" xr2:uid="{F4E00BD5-74D2-4A42-872C-7B5D137455DA}"/>
  </bookViews>
  <sheets>
    <sheet name="Table of Contents" sheetId="56" r:id="rId1"/>
    <sheet name="2.1." sheetId="2" r:id="rId2"/>
    <sheet name="2.2." sheetId="3" r:id="rId3"/>
    <sheet name="2.3." sheetId="4" r:id="rId4"/>
    <sheet name="2.4." sheetId="5" r:id="rId5"/>
    <sheet name="2.5." sheetId="6" r:id="rId6"/>
    <sheet name="2.6." sheetId="7" r:id="rId7"/>
    <sheet name="2.7." sheetId="8" r:id="rId8"/>
    <sheet name="2.8." sheetId="9" r:id="rId9"/>
    <sheet name="2.9." sheetId="10" r:id="rId10"/>
    <sheet name="2.10." sheetId="11" r:id="rId11"/>
    <sheet name="2.11." sheetId="12" r:id="rId12"/>
    <sheet name="2.12." sheetId="13" r:id="rId13"/>
    <sheet name="2.13." sheetId="14" r:id="rId14"/>
    <sheet name="2.14." sheetId="15" r:id="rId15"/>
    <sheet name="2.15." sheetId="16" r:id="rId16"/>
    <sheet name="2.16." sheetId="17" r:id="rId17"/>
    <sheet name="2.17." sheetId="18" r:id="rId18"/>
    <sheet name="2.18." sheetId="19" r:id="rId19"/>
    <sheet name="2.19." sheetId="20" r:id="rId20"/>
    <sheet name="2.20." sheetId="21" r:id="rId21"/>
    <sheet name="2.21." sheetId="22" r:id="rId22"/>
    <sheet name="2.22." sheetId="23" r:id="rId23"/>
    <sheet name="2.23." sheetId="24" r:id="rId24"/>
    <sheet name="2.24." sheetId="25" r:id="rId25"/>
    <sheet name="2.25." sheetId="26" r:id="rId26"/>
    <sheet name="2.26." sheetId="27" r:id="rId27"/>
    <sheet name="2.27." sheetId="28" r:id="rId28"/>
    <sheet name="2.28." sheetId="29" r:id="rId29"/>
    <sheet name="2.29." sheetId="30" r:id="rId30"/>
    <sheet name="2.30." sheetId="31" r:id="rId31"/>
    <sheet name="2.31." sheetId="32" r:id="rId32"/>
    <sheet name="2.32." sheetId="33" r:id="rId33"/>
    <sheet name="2.33." sheetId="34" r:id="rId34"/>
    <sheet name="2.34." sheetId="35" r:id="rId35"/>
    <sheet name="2.35." sheetId="36" r:id="rId36"/>
    <sheet name="2.36." sheetId="37" r:id="rId37"/>
    <sheet name="2.37." sheetId="38" r:id="rId38"/>
    <sheet name="2.38." sheetId="39" r:id="rId39"/>
    <sheet name="2.39." sheetId="40" r:id="rId40"/>
    <sheet name="2.40." sheetId="41" r:id="rId41"/>
    <sheet name="2.41." sheetId="42" r:id="rId42"/>
    <sheet name="2.42." sheetId="43" r:id="rId43"/>
    <sheet name="2.43." sheetId="44" r:id="rId44"/>
    <sheet name="2.44." sheetId="45" r:id="rId45"/>
    <sheet name="2.45." sheetId="46" r:id="rId46"/>
    <sheet name="2.46." sheetId="47" r:id="rId47"/>
    <sheet name="2.47." sheetId="48" r:id="rId48"/>
    <sheet name="2.48." sheetId="49" r:id="rId49"/>
    <sheet name="2.49." sheetId="50" r:id="rId50"/>
    <sheet name="2.50." sheetId="51" r:id="rId51"/>
    <sheet name="2.51." sheetId="52" r:id="rId52"/>
    <sheet name="2.52." sheetId="53" r:id="rId53"/>
    <sheet name="2.53." sheetId="54" r:id="rId54"/>
    <sheet name="2.54." sheetId="55" r:id="rId5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50" l="1"/>
  <c r="D10" i="50" s="1"/>
  <c r="E24" i="46"/>
  <c r="E25" i="46"/>
  <c r="E26" i="46"/>
  <c r="E27" i="46"/>
  <c r="B14" i="44"/>
  <c r="D14" i="44"/>
  <c r="H15" i="25"/>
  <c r="H11" i="18"/>
  <c r="G12" i="16"/>
  <c r="H12" i="16"/>
  <c r="I12" i="16"/>
  <c r="J12" i="16"/>
  <c r="K12" i="16"/>
  <c r="H22" i="16"/>
  <c r="I22" i="16"/>
  <c r="J22" i="16"/>
  <c r="K22" i="16"/>
  <c r="H24" i="16"/>
  <c r="H32" i="16" s="1"/>
  <c r="I24" i="16"/>
  <c r="J24" i="16"/>
  <c r="K24" i="16"/>
  <c r="H26" i="16"/>
  <c r="I26" i="16"/>
  <c r="J26" i="16"/>
  <c r="K26" i="16"/>
  <c r="B27" i="16"/>
  <c r="C27" i="16"/>
  <c r="D27" i="16"/>
  <c r="E27" i="16"/>
  <c r="F27" i="16"/>
  <c r="G27" i="16"/>
  <c r="H27" i="16"/>
  <c r="I27" i="16"/>
  <c r="J27" i="16"/>
  <c r="K27" i="16"/>
  <c r="H28" i="16"/>
  <c r="I28" i="16"/>
  <c r="J28" i="16"/>
  <c r="K28" i="16"/>
  <c r="H29" i="16"/>
  <c r="I29" i="16"/>
  <c r="J29" i="16"/>
  <c r="K29" i="16"/>
  <c r="H30" i="16"/>
  <c r="I30" i="16"/>
  <c r="J30" i="16"/>
  <c r="K30" i="16"/>
  <c r="H31" i="16"/>
  <c r="I31" i="16"/>
  <c r="J31" i="16"/>
  <c r="K31" i="16"/>
  <c r="I32" i="16"/>
  <c r="J32" i="16"/>
  <c r="K32" i="16"/>
  <c r="F18" i="15"/>
  <c r="G18" i="15" s="1"/>
  <c r="F19" i="15"/>
  <c r="I19" i="15" s="1"/>
  <c r="F20" i="15"/>
  <c r="G20" i="15" s="1"/>
  <c r="F21" i="15"/>
  <c r="G21" i="15" s="1"/>
  <c r="E8" i="14"/>
  <c r="F8" i="14"/>
  <c r="G8" i="14"/>
  <c r="H8" i="14"/>
  <c r="I8" i="14"/>
  <c r="I20" i="14" s="1"/>
  <c r="J8" i="14"/>
  <c r="J20" i="14" s="1"/>
  <c r="K8" i="14"/>
  <c r="E14" i="14"/>
  <c r="F14" i="14"/>
  <c r="G14" i="14"/>
  <c r="G20" i="14" s="1"/>
  <c r="H14" i="14"/>
  <c r="I14" i="14"/>
  <c r="J14" i="14"/>
  <c r="K14" i="14"/>
  <c r="K20" i="14" s="1"/>
  <c r="E16" i="14"/>
  <c r="F16" i="14"/>
  <c r="G16" i="14"/>
  <c r="H16" i="14"/>
  <c r="I16" i="14"/>
  <c r="J16" i="14"/>
  <c r="K16" i="14"/>
  <c r="B17" i="14"/>
  <c r="C17" i="14"/>
  <c r="D17" i="14"/>
  <c r="E17" i="14"/>
  <c r="F17" i="14"/>
  <c r="G17" i="14"/>
  <c r="H17" i="14"/>
  <c r="I17" i="14"/>
  <c r="J17" i="14"/>
  <c r="K17" i="14"/>
  <c r="B18" i="14"/>
  <c r="C18" i="14"/>
  <c r="D18" i="14"/>
  <c r="E18" i="14"/>
  <c r="F18" i="14"/>
  <c r="G18" i="14"/>
  <c r="H18" i="14"/>
  <c r="I18" i="14"/>
  <c r="J18" i="14"/>
  <c r="K18" i="14"/>
  <c r="E19" i="14"/>
  <c r="F19" i="14"/>
  <c r="G19" i="14"/>
  <c r="H19" i="14"/>
  <c r="I19" i="14"/>
  <c r="J19" i="14"/>
  <c r="K19" i="14"/>
  <c r="E20" i="14"/>
  <c r="F20" i="14"/>
  <c r="H20" i="14"/>
  <c r="B12" i="13"/>
  <c r="C12" i="13"/>
  <c r="D12" i="13"/>
  <c r="E12" i="13"/>
  <c r="F12" i="13"/>
  <c r="G12" i="13"/>
  <c r="H12" i="13"/>
  <c r="I12" i="13"/>
  <c r="J12" i="13"/>
  <c r="K12" i="13"/>
  <c r="B22" i="13"/>
  <c r="C22" i="13"/>
  <c r="D22" i="13"/>
  <c r="E22" i="13"/>
  <c r="F22" i="13"/>
  <c r="G22" i="13"/>
  <c r="H22" i="13"/>
  <c r="I22" i="13"/>
  <c r="J22" i="13"/>
  <c r="J32" i="13" s="1"/>
  <c r="K22" i="13"/>
  <c r="B24" i="13"/>
  <c r="C24" i="13"/>
  <c r="D24" i="13"/>
  <c r="E24" i="13"/>
  <c r="E32" i="13" s="1"/>
  <c r="F24" i="13"/>
  <c r="G24" i="13"/>
  <c r="H24" i="13"/>
  <c r="I24" i="13"/>
  <c r="J24" i="13"/>
  <c r="K24" i="13"/>
  <c r="B26" i="13"/>
  <c r="C26" i="13"/>
  <c r="D26" i="13"/>
  <c r="E26" i="13"/>
  <c r="F26" i="13"/>
  <c r="G26" i="13"/>
  <c r="H26" i="13"/>
  <c r="I26" i="13"/>
  <c r="J26" i="13"/>
  <c r="K26" i="13"/>
  <c r="B27" i="13"/>
  <c r="C27" i="13"/>
  <c r="D27" i="13"/>
  <c r="E27" i="13"/>
  <c r="F27" i="13"/>
  <c r="G27" i="13"/>
  <c r="H27" i="13"/>
  <c r="I27" i="13"/>
  <c r="J27" i="13"/>
  <c r="K27" i="13"/>
  <c r="B28" i="13"/>
  <c r="C28" i="13"/>
  <c r="D28" i="13"/>
  <c r="E28" i="13"/>
  <c r="F28" i="13"/>
  <c r="F32" i="13" s="1"/>
  <c r="G28" i="13"/>
  <c r="H28" i="13"/>
  <c r="I28" i="13"/>
  <c r="J28" i="13"/>
  <c r="K28" i="13"/>
  <c r="B29" i="13"/>
  <c r="C29" i="13"/>
  <c r="D29" i="13"/>
  <c r="E29" i="13"/>
  <c r="F29" i="13"/>
  <c r="G29" i="13"/>
  <c r="H29" i="13"/>
  <c r="I29" i="13"/>
  <c r="J29" i="13"/>
  <c r="K29" i="13"/>
  <c r="B30" i="13"/>
  <c r="C30" i="13"/>
  <c r="D30" i="13"/>
  <c r="E30" i="13"/>
  <c r="F30" i="13"/>
  <c r="G30" i="13"/>
  <c r="H30" i="13"/>
  <c r="I30" i="13"/>
  <c r="J30" i="13"/>
  <c r="K30" i="13"/>
  <c r="B31" i="13"/>
  <c r="C31" i="13"/>
  <c r="D31" i="13"/>
  <c r="E31" i="13"/>
  <c r="F31" i="13"/>
  <c r="G31" i="13"/>
  <c r="H31" i="13"/>
  <c r="I31" i="13"/>
  <c r="J31" i="13"/>
  <c r="K31" i="13"/>
  <c r="B32" i="13"/>
  <c r="C32" i="13"/>
  <c r="G32" i="13"/>
  <c r="I32" i="13"/>
  <c r="K32" i="13"/>
  <c r="H12" i="12"/>
  <c r="I12" i="12"/>
  <c r="J12" i="12"/>
  <c r="K12" i="12"/>
  <c r="H22" i="12"/>
  <c r="I22" i="12"/>
  <c r="J22" i="12"/>
  <c r="K22" i="12"/>
  <c r="I24" i="12"/>
  <c r="J24" i="12"/>
  <c r="K24" i="12"/>
  <c r="I26" i="12"/>
  <c r="J26" i="12"/>
  <c r="K26" i="12"/>
  <c r="B27" i="12"/>
  <c r="C27" i="12"/>
  <c r="D27" i="12"/>
  <c r="E27" i="12"/>
  <c r="F27" i="12"/>
  <c r="G27" i="12"/>
  <c r="H27" i="12"/>
  <c r="I27" i="12"/>
  <c r="J27" i="12"/>
  <c r="K27" i="12"/>
  <c r="I28" i="12"/>
  <c r="J28" i="12"/>
  <c r="K28" i="12"/>
  <c r="I29" i="12"/>
  <c r="J29" i="12"/>
  <c r="K29" i="12"/>
  <c r="I30" i="12"/>
  <c r="J30" i="12"/>
  <c r="K30" i="12"/>
  <c r="I31" i="12"/>
  <c r="J31" i="12"/>
  <c r="K31" i="12"/>
  <c r="I32" i="12"/>
  <c r="F18" i="11"/>
  <c r="H18" i="11" s="1"/>
  <c r="F19" i="11"/>
  <c r="G19" i="11" s="1"/>
  <c r="F20" i="11"/>
  <c r="H20" i="11" s="1"/>
  <c r="F21" i="11"/>
  <c r="G21" i="11" s="1"/>
  <c r="B6" i="9"/>
  <c r="E6" i="9"/>
  <c r="H6" i="9"/>
  <c r="K6" i="9"/>
  <c r="E7" i="9"/>
  <c r="H7" i="9"/>
  <c r="K7" i="9"/>
  <c r="B16" i="9"/>
  <c r="E16" i="9"/>
  <c r="H16" i="9"/>
  <c r="K16" i="9"/>
  <c r="E17" i="9"/>
  <c r="H17" i="9"/>
  <c r="K17" i="9"/>
  <c r="E6" i="8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I4" i="4"/>
  <c r="I5" i="4"/>
  <c r="I9" i="4" s="1"/>
  <c r="I6" i="4"/>
  <c r="I7" i="4"/>
  <c r="I8" i="4"/>
  <c r="B9" i="4"/>
  <c r="C9" i="4"/>
  <c r="E9" i="4"/>
  <c r="F9" i="4"/>
  <c r="H9" i="4"/>
  <c r="I10" i="4"/>
  <c r="I11" i="4"/>
  <c r="I12" i="4"/>
  <c r="I13" i="4"/>
  <c r="I14" i="4"/>
  <c r="B15" i="4"/>
  <c r="C15" i="4"/>
  <c r="E15" i="4"/>
  <c r="F15" i="4"/>
  <c r="H15" i="4"/>
  <c r="I15" i="4"/>
  <c r="I16" i="4"/>
  <c r="I17" i="4"/>
  <c r="I18" i="4"/>
  <c r="I19" i="4"/>
  <c r="I20" i="4"/>
  <c r="B21" i="4"/>
  <c r="C21" i="4"/>
  <c r="E21" i="4"/>
  <c r="F21" i="4"/>
  <c r="H21" i="4"/>
  <c r="I22" i="4"/>
  <c r="I23" i="4"/>
  <c r="I24" i="4"/>
  <c r="I25" i="4"/>
  <c r="I26" i="4"/>
  <c r="B27" i="4"/>
  <c r="C27" i="4"/>
  <c r="E27" i="4"/>
  <c r="F27" i="4"/>
  <c r="H27" i="4"/>
  <c r="I28" i="4"/>
  <c r="I29" i="4"/>
  <c r="I30" i="4"/>
  <c r="I31" i="4"/>
  <c r="I32" i="4"/>
  <c r="B33" i="4"/>
  <c r="C33" i="4"/>
  <c r="E33" i="4"/>
  <c r="F33" i="4"/>
  <c r="H33" i="4"/>
  <c r="I34" i="4"/>
  <c r="I35" i="4"/>
  <c r="I36" i="4"/>
  <c r="I37" i="4"/>
  <c r="I38" i="4"/>
  <c r="B39" i="4"/>
  <c r="C39" i="4"/>
  <c r="E39" i="4"/>
  <c r="F39" i="4"/>
  <c r="H39" i="4"/>
  <c r="I39" i="4"/>
  <c r="I40" i="4"/>
  <c r="I41" i="4"/>
  <c r="I42" i="4"/>
  <c r="I43" i="4"/>
  <c r="I44" i="4"/>
  <c r="B45" i="4"/>
  <c r="C45" i="4"/>
  <c r="E45" i="4"/>
  <c r="F45" i="4"/>
  <c r="H45" i="4"/>
  <c r="I46" i="4"/>
  <c r="I47" i="4"/>
  <c r="I48" i="4"/>
  <c r="I49" i="4"/>
  <c r="I50" i="4"/>
  <c r="B51" i="4"/>
  <c r="C51" i="4"/>
  <c r="E51" i="4"/>
  <c r="F51" i="4"/>
  <c r="H51" i="4"/>
  <c r="I52" i="4"/>
  <c r="I53" i="4"/>
  <c r="I54" i="4"/>
  <c r="I55" i="4"/>
  <c r="I56" i="4"/>
  <c r="B57" i="4"/>
  <c r="C57" i="4"/>
  <c r="E57" i="4"/>
  <c r="F57" i="4"/>
  <c r="H57" i="4"/>
  <c r="I58" i="4"/>
  <c r="I59" i="4"/>
  <c r="I60" i="4"/>
  <c r="I61" i="4"/>
  <c r="I62" i="4"/>
  <c r="B63" i="4"/>
  <c r="C63" i="4"/>
  <c r="E63" i="4"/>
  <c r="F63" i="4"/>
  <c r="H63" i="4"/>
  <c r="I64" i="4"/>
  <c r="I65" i="4"/>
  <c r="I66" i="4"/>
  <c r="I67" i="4"/>
  <c r="I68" i="4"/>
  <c r="B69" i="4"/>
  <c r="C69" i="4"/>
  <c r="E69" i="4"/>
  <c r="F69" i="4"/>
  <c r="H69" i="4"/>
  <c r="I70" i="4"/>
  <c r="I71" i="4"/>
  <c r="I72" i="4"/>
  <c r="I73" i="4"/>
  <c r="I74" i="4"/>
  <c r="B75" i="4"/>
  <c r="C75" i="4"/>
  <c r="E75" i="4"/>
  <c r="F75" i="4"/>
  <c r="H75" i="4"/>
  <c r="I76" i="4"/>
  <c r="I77" i="4"/>
  <c r="I78" i="4"/>
  <c r="I79" i="4"/>
  <c r="I80" i="4"/>
  <c r="B81" i="4"/>
  <c r="C81" i="4"/>
  <c r="E81" i="4"/>
  <c r="F81" i="4"/>
  <c r="H81" i="4"/>
  <c r="I82" i="4"/>
  <c r="I83" i="4"/>
  <c r="I84" i="4"/>
  <c r="I85" i="4"/>
  <c r="I86" i="4"/>
  <c r="B87" i="4"/>
  <c r="C87" i="4"/>
  <c r="E87" i="4"/>
  <c r="F87" i="4"/>
  <c r="H87" i="4"/>
  <c r="I88" i="4"/>
  <c r="I89" i="4"/>
  <c r="I90" i="4"/>
  <c r="I91" i="4"/>
  <c r="I92" i="4"/>
  <c r="B93" i="4"/>
  <c r="C93" i="4"/>
  <c r="E93" i="4"/>
  <c r="F93" i="4"/>
  <c r="H93" i="4"/>
  <c r="I94" i="4"/>
  <c r="I95" i="4"/>
  <c r="I96" i="4"/>
  <c r="I97" i="4"/>
  <c r="I98" i="4"/>
  <c r="B99" i="4"/>
  <c r="C99" i="4"/>
  <c r="E99" i="4"/>
  <c r="F99" i="4"/>
  <c r="H99" i="4"/>
  <c r="I100" i="4"/>
  <c r="I101" i="4"/>
  <c r="I102" i="4"/>
  <c r="I103" i="4"/>
  <c r="I104" i="4"/>
  <c r="B105" i="4"/>
  <c r="C105" i="4"/>
  <c r="E105" i="4"/>
  <c r="F105" i="4"/>
  <c r="H105" i="4"/>
  <c r="I106" i="4"/>
  <c r="I107" i="4"/>
  <c r="I108" i="4"/>
  <c r="I109" i="4"/>
  <c r="I110" i="4"/>
  <c r="B111" i="4"/>
  <c r="C111" i="4"/>
  <c r="E111" i="4"/>
  <c r="F111" i="4"/>
  <c r="H111" i="4"/>
  <c r="I112" i="4"/>
  <c r="I113" i="4"/>
  <c r="B6" i="3"/>
  <c r="D6" i="3"/>
  <c r="E6" i="3"/>
  <c r="F6" i="3"/>
  <c r="I6" i="3" s="1"/>
  <c r="G6" i="3"/>
  <c r="H6" i="3"/>
  <c r="I9" i="3"/>
  <c r="D10" i="3"/>
  <c r="E10" i="3"/>
  <c r="G10" i="3"/>
  <c r="H10" i="3"/>
  <c r="D11" i="3"/>
  <c r="E11" i="3"/>
  <c r="G11" i="3"/>
  <c r="H11" i="3"/>
  <c r="D12" i="3"/>
  <c r="E12" i="3"/>
  <c r="G12" i="3"/>
  <c r="H12" i="3"/>
  <c r="I13" i="3"/>
  <c r="I16" i="3"/>
  <c r="B20" i="3"/>
  <c r="D20" i="3"/>
  <c r="E20" i="3"/>
  <c r="F20" i="3"/>
  <c r="G20" i="3"/>
  <c r="H20" i="3"/>
  <c r="I23" i="3"/>
  <c r="D24" i="3"/>
  <c r="E24" i="3"/>
  <c r="I24" i="3" s="1"/>
  <c r="G24" i="3"/>
  <c r="H24" i="3"/>
  <c r="D25" i="3"/>
  <c r="D39" i="3" s="1"/>
  <c r="E25" i="3"/>
  <c r="G25" i="3"/>
  <c r="H25" i="3"/>
  <c r="D26" i="3"/>
  <c r="D40" i="3" s="1"/>
  <c r="E26" i="3"/>
  <c r="G26" i="3"/>
  <c r="H26" i="3"/>
  <c r="I27" i="3"/>
  <c r="I28" i="3"/>
  <c r="I30" i="3"/>
  <c r="C34" i="3"/>
  <c r="D34" i="3"/>
  <c r="E34" i="3"/>
  <c r="G34" i="3"/>
  <c r="H34" i="3"/>
  <c r="B37" i="3"/>
  <c r="C37" i="3"/>
  <c r="D37" i="3"/>
  <c r="E37" i="3"/>
  <c r="F37" i="3"/>
  <c r="G37" i="3"/>
  <c r="H37" i="3"/>
  <c r="I37" i="3" s="1"/>
  <c r="B38" i="3"/>
  <c r="C38" i="3"/>
  <c r="D38" i="3"/>
  <c r="E38" i="3"/>
  <c r="F38" i="3"/>
  <c r="G38" i="3"/>
  <c r="B39" i="3"/>
  <c r="C39" i="3"/>
  <c r="E39" i="3"/>
  <c r="F39" i="3"/>
  <c r="H39" i="3"/>
  <c r="B40" i="3"/>
  <c r="C40" i="3"/>
  <c r="E40" i="3"/>
  <c r="F40" i="3"/>
  <c r="H40" i="3"/>
  <c r="B41" i="3"/>
  <c r="C41" i="3"/>
  <c r="D41" i="3"/>
  <c r="E41" i="3"/>
  <c r="F41" i="3"/>
  <c r="G41" i="3"/>
  <c r="H41" i="3"/>
  <c r="I41" i="3" s="1"/>
  <c r="B43" i="3"/>
  <c r="C43" i="3"/>
  <c r="D43" i="3"/>
  <c r="E43" i="3"/>
  <c r="F43" i="3"/>
  <c r="G43" i="3"/>
  <c r="H43" i="3"/>
  <c r="I43" i="3"/>
  <c r="B44" i="3"/>
  <c r="C44" i="3"/>
  <c r="D44" i="3"/>
  <c r="E44" i="3"/>
  <c r="F44" i="3"/>
  <c r="G44" i="3"/>
  <c r="H44" i="3"/>
  <c r="I44" i="3"/>
  <c r="D5" i="2"/>
  <c r="E5" i="2" s="1"/>
  <c r="G5" i="2"/>
  <c r="H5" i="2"/>
  <c r="D8" i="2"/>
  <c r="E8" i="2" s="1"/>
  <c r="G8" i="2"/>
  <c r="D9" i="2"/>
  <c r="F9" i="2" s="1"/>
  <c r="E9" i="2"/>
  <c r="G9" i="2"/>
  <c r="D10" i="2"/>
  <c r="E10" i="2" s="1"/>
  <c r="F10" i="2"/>
  <c r="G10" i="2"/>
  <c r="D11" i="2"/>
  <c r="E11" i="2" s="1"/>
  <c r="F11" i="2"/>
  <c r="G11" i="2"/>
  <c r="D12" i="2"/>
  <c r="F12" i="2" s="1"/>
  <c r="E12" i="2"/>
  <c r="G12" i="2"/>
  <c r="H12" i="2"/>
  <c r="D13" i="2"/>
  <c r="F13" i="2" s="1"/>
  <c r="G13" i="2"/>
  <c r="D14" i="2"/>
  <c r="E14" i="2" s="1"/>
  <c r="G14" i="2"/>
  <c r="H14" i="2"/>
  <c r="D15" i="2"/>
  <c r="E15" i="2" s="1"/>
  <c r="F15" i="2"/>
  <c r="G15" i="2"/>
  <c r="H15" i="2"/>
  <c r="E16" i="2"/>
  <c r="F16" i="2"/>
  <c r="G16" i="2"/>
  <c r="H16" i="2"/>
  <c r="H4" i="50" l="1"/>
  <c r="H16" i="50"/>
  <c r="H12" i="50"/>
  <c r="H14" i="50"/>
  <c r="H15" i="50"/>
  <c r="H6" i="50"/>
  <c r="K21" i="15"/>
  <c r="I21" i="15"/>
  <c r="H21" i="15"/>
  <c r="K19" i="15"/>
  <c r="J18" i="15"/>
  <c r="J19" i="15"/>
  <c r="J21" i="15"/>
  <c r="J20" i="15"/>
  <c r="H19" i="15"/>
  <c r="H32" i="13"/>
  <c r="D32" i="13"/>
  <c r="J32" i="12"/>
  <c r="K32" i="12"/>
  <c r="J21" i="11"/>
  <c r="K19" i="11"/>
  <c r="I21" i="11"/>
  <c r="K20" i="11"/>
  <c r="J19" i="11"/>
  <c r="K18" i="11"/>
  <c r="H21" i="11"/>
  <c r="J20" i="11"/>
  <c r="I19" i="11"/>
  <c r="J18" i="11"/>
  <c r="K21" i="11"/>
  <c r="H19" i="11"/>
  <c r="I21" i="4"/>
  <c r="I51" i="4"/>
  <c r="I27" i="4"/>
  <c r="I45" i="4"/>
  <c r="I33" i="4"/>
  <c r="H38" i="3"/>
  <c r="I38" i="3" s="1"/>
  <c r="I20" i="3"/>
  <c r="G40" i="3"/>
  <c r="I40" i="3" s="1"/>
  <c r="I11" i="3"/>
  <c r="I10" i="3"/>
  <c r="F34" i="3"/>
  <c r="B34" i="3"/>
  <c r="I34" i="3" s="1"/>
  <c r="I12" i="3"/>
  <c r="G39" i="3"/>
  <c r="I39" i="3" s="1"/>
  <c r="I26" i="3"/>
  <c r="I25" i="3"/>
  <c r="H11" i="2"/>
  <c r="H10" i="2"/>
  <c r="H9" i="2"/>
  <c r="H8" i="2"/>
  <c r="F5" i="2"/>
  <c r="H13" i="2"/>
  <c r="E13" i="2"/>
  <c r="F8" i="2"/>
  <c r="G20" i="11"/>
  <c r="G18" i="11"/>
  <c r="I20" i="15"/>
  <c r="G19" i="15"/>
  <c r="I18" i="15"/>
  <c r="H20" i="15"/>
  <c r="H18" i="15"/>
  <c r="H9" i="50"/>
  <c r="F14" i="2"/>
  <c r="I20" i="11"/>
  <c r="I18" i="11"/>
  <c r="K20" i="15"/>
  <c r="K18" i="15"/>
  <c r="H13" i="50"/>
  <c r="H8" i="50"/>
  <c r="H5" i="50"/>
  <c r="H7" i="5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2418CCB-6E10-4757-B114-5FC7C50EA8F9}">
      <text>
        <r>
          <rPr>
            <b/>
            <sz val="8"/>
            <color indexed="81"/>
            <rFont val="Tahoma"/>
            <family val="2"/>
            <charset val="238"/>
          </rPr>
          <t>See „Concepts, definitions”.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EA96D26-5AED-43C5-8084-F0470EF5F28D}">
      <text>
        <r>
          <rPr>
            <i/>
            <sz val="8"/>
            <color indexed="81"/>
            <rFont val="Tahoma"/>
            <family val="2"/>
            <charset val="238"/>
          </rPr>
          <t>Number of marriages per thousand unmarried males and females, respectively, belonging to the corresponding age-group of marrying persons.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F482B1E-7BF2-4422-B99C-D762E7D25585}">
      <text>
        <r>
          <rPr>
            <sz val="8"/>
            <color indexed="81"/>
            <rFont val="Tahoma"/>
            <family val="2"/>
            <charset val="238"/>
          </rPr>
          <t>Number of divorces per thousand married males and females, respectively, belonging to the corresponding age-group of divorced persons.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3EE8C3B-92EE-4AEC-A783-2E359211EBAE}">
      <text>
        <r>
          <rPr>
            <sz val="8"/>
            <color indexed="81"/>
            <rFont val="Tahoma"/>
            <family val="2"/>
            <charset val="238"/>
          </rPr>
          <t xml:space="preserve">From 2000 common minor children.
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9" authorId="0" shapeId="0" xr:uid="{05F599DC-F625-4076-B417-6BD85349A268}">
      <text>
        <r>
          <rPr>
            <sz val="8"/>
            <color indexed="81"/>
            <rFont val="Tahoma"/>
            <family val="2"/>
            <charset val="238"/>
          </rPr>
          <t>Including divorces with unknown duration of  marriage.</t>
        </r>
      </text>
    </comment>
    <comment ref="A17" authorId="0" shapeId="0" xr:uid="{CE2209D4-D0B6-4914-B58D-7F21F9EFA331}">
      <text>
        <r>
          <rPr>
            <sz val="8"/>
            <color indexed="81"/>
            <rFont val="Tahoma"/>
            <family val="2"/>
            <charset val="238"/>
          </rPr>
          <t>Including divorces with unknown duration of  marriage.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I2" authorId="0" shapeId="0" xr:uid="{06F02B5B-7BF8-4525-A009-70A4C5B87B7D}">
      <text>
        <r>
          <rPr>
            <sz val="8"/>
            <color indexed="81"/>
            <rFont val="Tahoma"/>
            <family val="2"/>
            <charset val="238"/>
          </rPr>
          <t>Including persons of unknown age.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0" authorId="0" shapeId="0" xr:uid="{3A5F8E33-9850-4F14-8FF7-7A61C4D77735}">
      <text>
        <r>
          <rPr>
            <sz val="8"/>
            <color indexed="81"/>
            <rFont val="Tahoma"/>
            <family val="2"/>
            <charset val="238"/>
          </rPr>
          <t>1 February.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G2" authorId="0" shapeId="0" xr:uid="{254DFB96-1C96-4FFA-9482-6513437BA8A3}">
      <text>
        <r>
          <rPr>
            <sz val="8"/>
            <color indexed="81"/>
            <rFont val="Tahoma"/>
            <family val="2"/>
            <charset val="238"/>
          </rPr>
          <t>Including persons of unknown age.</t>
        </r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G2" authorId="0" shapeId="0" xr:uid="{B8824649-3A17-4C31-AFFB-41A66AED9659}">
      <text>
        <r>
          <rPr>
            <sz val="8"/>
            <color indexed="81"/>
            <rFont val="Tahoma"/>
            <family val="2"/>
            <charset val="238"/>
          </rPr>
          <t>Including persons of unknown age.</t>
        </r>
      </text>
    </comment>
  </commentList>
</comments>
</file>

<file path=xl/comments1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G3" authorId="0" shapeId="0" xr:uid="{DABB558B-6FEA-4A7A-BA7E-061C57FA8AA2}">
      <text>
        <r>
          <rPr>
            <sz val="8"/>
            <color indexed="81"/>
            <rFont val="Tahoma"/>
            <family val="2"/>
            <charset val="238"/>
          </rPr>
          <t>Excluding acute bronchitis.</t>
        </r>
      </text>
    </comment>
    <comment ref="D5" authorId="0" shapeId="0" xr:uid="{CC322F69-9765-404C-BA4A-4A930061A176}">
      <text>
        <r>
          <rPr>
            <sz val="8"/>
            <color indexed="81"/>
            <rFont val="Tahoma"/>
            <family val="2"/>
            <charset val="238"/>
          </rPr>
          <t>Acute myocardial infarctions and other ischaemic heart diseases were uniformly classified as ischaemic heart diseases in 1960.</t>
        </r>
      </text>
    </comment>
    <comment ref="A14" authorId="0" shapeId="0" xr:uid="{152B7D61-C557-4299-901B-ADB44C74715E}">
      <text>
        <r>
          <rPr>
            <sz val="8"/>
            <color indexed="81"/>
            <rFont val="Tahoma"/>
            <family val="2"/>
            <charset val="238"/>
          </rPr>
          <t>The method of causes of death data processing was changed, see methodology.</t>
        </r>
      </text>
    </comment>
    <comment ref="D18" authorId="0" shapeId="0" xr:uid="{E0AA9F85-48D9-43C2-BC71-3C36424ED37B}">
      <text>
        <r>
          <rPr>
            <sz val="8"/>
            <color indexed="81"/>
            <rFont val="Tahoma"/>
            <family val="2"/>
            <charset val="238"/>
          </rPr>
          <t>Acute myocardial infarctions and other ischaemic heart diseases were uniformly classified as ischaemic heart diseases in 1960.</t>
        </r>
      </text>
    </comment>
    <comment ref="A27" authorId="0" shapeId="0" xr:uid="{53C86F95-5121-4374-971B-A25D6411DFEA}">
      <text>
        <r>
          <rPr>
            <sz val="8"/>
            <color indexed="81"/>
            <rFont val="Tahoma"/>
            <family val="2"/>
            <charset val="238"/>
          </rPr>
          <t>The method of causes of death data processing was changed, see methodology.</t>
        </r>
      </text>
    </comment>
    <comment ref="D31" authorId="0" shapeId="0" xr:uid="{26060521-DA54-4744-9DCA-8AB6407020E9}">
      <text>
        <r>
          <rPr>
            <sz val="8"/>
            <color indexed="81"/>
            <rFont val="Tahoma"/>
            <family val="2"/>
            <charset val="238"/>
          </rPr>
          <t>Acute myocardial infarctions and other ischaemic heart diseases were uniformly classified as ischaemic heart diseases in 1960.</t>
        </r>
      </text>
    </comment>
    <comment ref="A40" authorId="0" shapeId="0" xr:uid="{AF28A42C-D8D9-4253-AECB-6EF7C571413C}">
      <text>
        <r>
          <rPr>
            <sz val="8"/>
            <color indexed="81"/>
            <rFont val="Tahoma"/>
            <family val="2"/>
            <charset val="238"/>
          </rPr>
          <t>The method of causes of death data processing was changed, see methodology.</t>
        </r>
      </text>
    </comment>
  </commentList>
</comments>
</file>

<file path=xl/comments1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2" authorId="0" shapeId="0" xr:uid="{9F764A3B-3186-4FA5-8A37-B3B61D6EC904}">
      <text>
        <r>
          <rPr>
            <sz val="8"/>
            <color indexed="81"/>
            <rFont val="Tahoma"/>
            <family val="2"/>
            <charset val="238"/>
          </rPr>
          <t>Mortality per thousand inhabitants belonging to the corresponding age-group of the deceased (in case of those under 1 year per thousand live-born).</t>
        </r>
      </text>
    </comment>
    <comment ref="A20" authorId="0" shapeId="0" xr:uid="{D28550EC-F15B-4741-B2B1-980757F4CC9E}">
      <text>
        <r>
          <rPr>
            <sz val="8"/>
            <color indexed="81"/>
            <rFont val="Tahoma"/>
            <family val="2"/>
            <charset val="238"/>
          </rPr>
          <t>Including persons of unknown age.</t>
        </r>
      </text>
    </comment>
    <comment ref="A38" authorId="0" shapeId="0" xr:uid="{0D5C172D-E66A-46AA-A73D-877BB646A269}">
      <text>
        <r>
          <rPr>
            <sz val="8"/>
            <color indexed="81"/>
            <rFont val="Tahoma"/>
            <family val="2"/>
            <charset val="238"/>
          </rPr>
          <t>Including persons of unknown age.</t>
        </r>
      </text>
    </comment>
    <comment ref="A56" authorId="0" shapeId="0" xr:uid="{AE28B88D-3BD7-4250-A510-006BAE145BA6}">
      <text>
        <r>
          <rPr>
            <sz val="8"/>
            <color indexed="81"/>
            <rFont val="Tahoma"/>
            <family val="2"/>
            <charset val="238"/>
          </rPr>
          <t>Including persons of unknown age.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2CEE7A7E-0631-48FF-9BB2-1312737B0392}">
      <text>
        <r>
          <rPr>
            <sz val="8"/>
            <color indexed="81"/>
            <rFont val="Tahoma"/>
            <family val="2"/>
            <charset val="238"/>
          </rPr>
          <t>In 1980 and in 1990 county towns.</t>
        </r>
      </text>
    </comment>
  </commentList>
</comments>
</file>

<file path=xl/comments2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8CF2483-9023-42E7-92D9-0D9D46289C5B}">
      <text>
        <r>
          <rPr>
            <sz val="8"/>
            <color indexed="81"/>
            <rFont val="Tahoma"/>
            <family val="2"/>
            <charset val="238"/>
          </rPr>
          <t>Mortality per hundred thousand inhabitants belonging to the corresponding age-group of the deceased.</t>
        </r>
      </text>
    </comment>
    <comment ref="G3" authorId="0" shapeId="0" xr:uid="{339BFCBC-C217-4E24-B0DF-D471F63ACB32}">
      <text>
        <r>
          <rPr>
            <sz val="8"/>
            <color indexed="81"/>
            <rFont val="Tahoma"/>
            <family val="2"/>
            <charset val="238"/>
          </rPr>
          <t>Excluding acute bronchitis.</t>
        </r>
      </text>
    </comment>
  </commentList>
</comments>
</file>

<file path=xl/comments2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G2" authorId="0" shapeId="0" xr:uid="{A34FCDD6-2E43-4145-8DA3-74FD3664A4CB}">
      <text>
        <r>
          <rPr>
            <sz val="8"/>
            <color indexed="81"/>
            <rFont val="Tahoma"/>
            <family val="2"/>
            <charset val="238"/>
          </rPr>
          <t>Including infants of unknown age.</t>
        </r>
      </text>
    </comment>
  </commentList>
</comments>
</file>

<file path=xl/comments2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2" authorId="0" shapeId="0" xr:uid="{1152FDE0-8760-4A42-8EF3-5D16B1204B5C}">
      <text>
        <r>
          <rPr>
            <sz val="8"/>
            <color indexed="81"/>
            <rFont val="Tahoma"/>
            <family val="2"/>
            <charset val="238"/>
          </rPr>
          <t>The method of causes of death data processing was changed, see methodology.</t>
        </r>
      </text>
    </comment>
    <comment ref="A20" authorId="0" shapeId="0" xr:uid="{E3064F2C-231C-4EA7-814F-5B91CC8A4224}">
      <text>
        <r>
          <rPr>
            <sz val="8"/>
            <color indexed="81"/>
            <rFont val="Tahoma"/>
            <family val="2"/>
            <charset val="238"/>
          </rPr>
          <t>Including infants of unknown age.</t>
        </r>
      </text>
    </comment>
  </commentList>
</comments>
</file>

<file path=xl/comments2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C2" authorId="0" shapeId="0" xr:uid="{A367FB5B-AA23-4D76-92C5-9C9F748A7AEC}">
      <text>
        <r>
          <rPr>
            <sz val="8"/>
            <color indexed="81"/>
            <rFont val="Tahoma"/>
            <family val="2"/>
            <charset val="238"/>
          </rPr>
          <t>The method of causes of death data processing was changed, see methodology.</t>
        </r>
      </text>
    </comment>
    <comment ref="A5" authorId="0" shapeId="0" xr:uid="{10D32536-236E-4758-AA89-D4542F47577B}">
      <text>
        <r>
          <rPr>
            <sz val="8"/>
            <color indexed="81"/>
            <rFont val="Tahoma"/>
            <family val="2"/>
            <charset val="238"/>
          </rPr>
          <t>Completed age.</t>
        </r>
      </text>
    </comment>
  </commentList>
</comments>
</file>

<file path=xl/comments2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515C576-8103-4755-8A29-A569920D740C}">
      <text>
        <r>
          <rPr>
            <sz val="8"/>
            <color indexed="81"/>
            <rFont val="Tahoma"/>
            <family val="2"/>
            <charset val="238"/>
          </rPr>
          <t xml:space="preserve">By main languages.
</t>
        </r>
      </text>
    </comment>
    <comment ref="A26" authorId="0" shapeId="0" xr:uid="{87B69A26-CE07-45B7-88AB-6E12BCA13F83}">
      <text>
        <r>
          <rPr>
            <sz val="8"/>
            <color indexed="81"/>
            <rFont val="Tahoma"/>
            <family val="2"/>
            <charset val="238"/>
          </rPr>
          <t xml:space="preserve">Excluding non-respondents.
</t>
        </r>
      </text>
    </comment>
    <comment ref="A37" authorId="0" shapeId="0" xr:uid="{A7ECA44D-B9DB-4ED7-BAB1-FF60381729F2}">
      <text>
        <r>
          <rPr>
            <sz val="8"/>
            <color indexed="81"/>
            <rFont val="Tahoma"/>
            <family val="2"/>
            <charset val="238"/>
          </rPr>
          <t xml:space="preserve">Excluding non-respondents.
</t>
        </r>
      </text>
    </comment>
  </commentList>
</comments>
</file>

<file path=xl/comments2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F3" authorId="0" shapeId="0" xr:uid="{1CC467B5-BF36-4B3D-BDE9-538FAFD7CDF3}">
      <text>
        <r>
          <rPr>
            <sz val="8"/>
            <color indexed="81"/>
            <rFont val="Tahoma"/>
            <family val="2"/>
            <charset val="238"/>
          </rPr>
          <t>1 February.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3" authorId="0" shapeId="0" xr:uid="{DB2924B6-83A3-4993-AB0B-1CB131C3B11D}">
      <text>
        <r>
          <rPr>
            <sz val="8"/>
            <color indexed="81"/>
            <rFont val="Tahoma"/>
            <family val="2"/>
            <charset val="238"/>
          </rPr>
          <t xml:space="preserve">1 April.
</t>
        </r>
      </text>
    </comment>
    <comment ref="D8" authorId="0" shapeId="0" xr:uid="{A0C03FE9-80D6-4F2D-8D03-723B6D95669D}">
      <text>
        <r>
          <rPr>
            <sz val="8"/>
            <color indexed="81"/>
            <rFont val="Tahoma"/>
            <family val="2"/>
            <charset val="238"/>
          </rPr>
          <t>Including persons with final cerificate.</t>
        </r>
      </text>
    </comment>
    <comment ref="D13" authorId="0" shapeId="0" xr:uid="{D54480CB-AA28-4AC2-BBD0-4557F170279A}">
      <text>
        <r>
          <rPr>
            <sz val="8"/>
            <color indexed="81"/>
            <rFont val="Tahoma"/>
            <family val="2"/>
            <charset val="238"/>
          </rPr>
          <t>Including persons with final cerificate.</t>
        </r>
      </text>
    </comment>
    <comment ref="D18" authorId="0" shapeId="0" xr:uid="{5D47CCBF-090A-41A3-B9F8-92DDB67D7B06}">
      <text>
        <r>
          <rPr>
            <sz val="8"/>
            <color indexed="81"/>
            <rFont val="Tahoma"/>
            <family val="2"/>
            <charset val="238"/>
          </rPr>
          <t>Including persons with final cerificate.</t>
        </r>
      </text>
    </comment>
  </commentList>
</comments>
</file>

<file path=xl/comments2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2" authorId="0" shapeId="0" xr:uid="{7F3724D3-FDDE-4782-B032-014FC82D31A8}">
      <text>
        <r>
          <rPr>
            <sz val="8"/>
            <color indexed="81"/>
            <rFont val="Tahoma"/>
            <family val="2"/>
            <charset val="238"/>
          </rPr>
          <t>1 February.</t>
        </r>
      </text>
    </comment>
    <comment ref="E2" authorId="0" shapeId="0" xr:uid="{C39BCA2D-F180-4567-A06A-724F52C7016D}">
      <text>
        <r>
          <rPr>
            <sz val="8"/>
            <color indexed="81"/>
            <rFont val="Tahoma"/>
            <family val="2"/>
            <charset val="238"/>
          </rPr>
          <t>1 April.</t>
        </r>
      </text>
    </comment>
    <comment ref="H3" authorId="0" shapeId="0" xr:uid="{17A7AF37-EA1A-4399-AEF9-B2895A85886D}">
      <text>
        <r>
          <rPr>
            <sz val="8"/>
            <color indexed="81"/>
            <rFont val="Tahoma"/>
            <family val="2"/>
            <charset val="238"/>
          </rPr>
          <t>1 February.</t>
        </r>
      </text>
    </comment>
    <comment ref="I3" authorId="0" shapeId="0" xr:uid="{B1E4DC8C-A6AE-4B25-A0F2-BB8936BDBFF3}">
      <text>
        <r>
          <rPr>
            <sz val="8"/>
            <color indexed="81"/>
            <rFont val="Tahoma"/>
            <family val="2"/>
            <charset val="238"/>
          </rPr>
          <t>1 April</t>
        </r>
        <r>
          <rPr>
            <i/>
            <sz val="8"/>
            <color indexed="81"/>
            <rFont val="Tahoma"/>
            <family val="2"/>
            <charset val="238"/>
          </rPr>
          <t>.</t>
        </r>
      </text>
    </comment>
  </commentList>
</comments>
</file>

<file path=xl/comments2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2" authorId="0" shapeId="0" xr:uid="{232AB6A6-27ED-4D55-BEBE-249809147C00}">
      <text>
        <r>
          <rPr>
            <sz val="8"/>
            <color indexed="81"/>
            <rFont val="Tahoma"/>
            <family val="2"/>
            <charset val="238"/>
          </rPr>
          <t>1 February.</t>
        </r>
      </text>
    </comment>
    <comment ref="E2" authorId="0" shapeId="0" xr:uid="{6CE2F498-2F0C-4A6A-955D-F89E93141144}">
      <text>
        <r>
          <rPr>
            <sz val="8"/>
            <color indexed="81"/>
            <rFont val="Tahoma"/>
            <family val="2"/>
            <charset val="238"/>
          </rPr>
          <t>1 April.</t>
        </r>
      </text>
    </comment>
    <comment ref="H3" authorId="0" shapeId="0" xr:uid="{8BE4CA2A-73C0-4C22-A74A-BC38A4BB0EAD}">
      <text>
        <r>
          <rPr>
            <sz val="8"/>
            <color indexed="81"/>
            <rFont val="Tahoma"/>
            <family val="2"/>
            <charset val="238"/>
          </rPr>
          <t>1 February.</t>
        </r>
      </text>
    </comment>
    <comment ref="I3" authorId="0" shapeId="0" xr:uid="{5AFAF342-1041-4A0E-BAE1-D9D8ADD3DF8C}">
      <text>
        <r>
          <rPr>
            <sz val="8"/>
            <color indexed="81"/>
            <rFont val="Tahoma"/>
            <family val="2"/>
            <charset val="238"/>
          </rPr>
          <t>1 April.</t>
        </r>
      </text>
    </comment>
  </commentList>
</comments>
</file>

<file path=xl/comments2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A549891-8B20-4C1C-B212-C60944E272B7}">
      <text>
        <r>
          <rPr>
            <sz val="8"/>
            <color indexed="81"/>
            <rFont val="Tahoma"/>
            <family val="2"/>
            <charset val="238"/>
          </rPr>
          <t xml:space="preserve">In 1970 the population census did not include data survey regarding nationalities.
</t>
        </r>
      </text>
    </comment>
    <comment ref="B2" authorId="0" shapeId="0" xr:uid="{D517BE69-1B23-41D2-9F27-66ED6511587B}">
      <text>
        <r>
          <rPr>
            <sz val="8"/>
            <color indexed="81"/>
            <rFont val="Tahoma"/>
            <family val="2"/>
            <charset val="238"/>
          </rPr>
          <t xml:space="preserve">31 January.
</t>
        </r>
      </text>
    </comment>
    <comment ref="G2" authorId="0" shapeId="0" xr:uid="{224490FA-4103-4673-AAB5-F03E3D1EABF0}">
      <text>
        <r>
          <rPr>
            <sz val="8"/>
            <color indexed="81"/>
            <rFont val="Tahoma"/>
            <family val="2"/>
            <charset val="238"/>
          </rPr>
          <t xml:space="preserve">1 February.
</t>
        </r>
      </text>
    </comment>
  </commentList>
</comments>
</file>

<file path=xl/comments2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2" authorId="0" shapeId="0" xr:uid="{8A547C89-BC12-49A6-90E2-31362E6BF7F1}">
      <text>
        <r>
          <rPr>
            <sz val="8"/>
            <color indexed="81"/>
            <rFont val="Tahoma"/>
            <family val="2"/>
            <charset val="238"/>
          </rPr>
          <t xml:space="preserve">Data marked with ”..” can be found in head ’Other’.
</t>
        </r>
      </text>
    </comment>
    <comment ref="F2" authorId="0" shapeId="0" xr:uid="{B0AB94B3-ECD5-463F-A774-2B730754E638}">
      <text>
        <r>
          <rPr>
            <sz val="8"/>
            <color indexed="81"/>
            <rFont val="Tahoma"/>
            <family val="2"/>
            <charset val="238"/>
          </rPr>
          <t xml:space="preserve">Data marked with ”..” can be found in head ’Other’.
</t>
        </r>
      </text>
    </comment>
    <comment ref="H2" authorId="0" shapeId="0" xr:uid="{47810D12-8C2D-42A4-84DC-3137479A9D5D}">
      <text>
        <r>
          <rPr>
            <sz val="8"/>
            <color indexed="81"/>
            <rFont val="Tahoma"/>
            <family val="2"/>
            <charset val="238"/>
          </rPr>
          <t xml:space="preserve">Data marked with ”..” can be found in head ’Other’.
</t>
        </r>
      </text>
    </comment>
    <comment ref="J2" authorId="0" shapeId="0" xr:uid="{0EBCD44C-DE4D-452E-A02F-3996B0CED302}">
      <text>
        <r>
          <rPr>
            <sz val="8"/>
            <color indexed="81"/>
            <rFont val="Tahoma"/>
            <family val="2"/>
            <charset val="238"/>
          </rPr>
          <t xml:space="preserve">Data marked with ”..” can be found in head ’Other’.
</t>
        </r>
      </text>
    </comment>
    <comment ref="L2" authorId="0" shapeId="0" xr:uid="{0C69977C-D2BF-433D-ABD3-B0A72A179677}">
      <text>
        <r>
          <rPr>
            <sz val="8"/>
            <color indexed="81"/>
            <rFont val="Tahoma"/>
            <family val="2"/>
            <charset val="238"/>
          </rPr>
          <t xml:space="preserve">Data marked with ”..” can be found in head ’Other’.
</t>
        </r>
      </text>
    </comment>
    <comment ref="O2" authorId="0" shapeId="0" xr:uid="{27CE511B-395A-4462-A824-1D2A0E14AB48}">
      <text>
        <r>
          <rPr>
            <sz val="8"/>
            <color indexed="81"/>
            <rFont val="Tahoma"/>
            <family val="2"/>
            <charset val="238"/>
          </rPr>
          <t xml:space="preserve">Data marked with </t>
        </r>
        <r>
          <rPr>
            <i/>
            <sz val="8"/>
            <color indexed="81"/>
            <rFont val="Tahoma"/>
            <family val="2"/>
            <charset val="238"/>
          </rPr>
          <t>"</t>
        </r>
        <r>
          <rPr>
            <sz val="8"/>
            <color indexed="81"/>
            <rFont val="Tahoma"/>
            <family val="2"/>
            <charset val="238"/>
          </rPr>
          <t>..</t>
        </r>
        <r>
          <rPr>
            <i/>
            <sz val="8"/>
            <color indexed="81"/>
            <rFont val="Tahoma"/>
            <family val="2"/>
            <charset val="238"/>
          </rPr>
          <t>"</t>
        </r>
        <r>
          <rPr>
            <sz val="8"/>
            <color indexed="81"/>
            <rFont val="Tahoma"/>
            <family val="2"/>
            <charset val="238"/>
          </rPr>
          <t xml:space="preserve"> can be found in head </t>
        </r>
        <r>
          <rPr>
            <i/>
            <sz val="8"/>
            <color indexed="81"/>
            <rFont val="Tahoma"/>
            <family val="2"/>
            <charset val="238"/>
          </rPr>
          <t>'</t>
        </r>
        <r>
          <rPr>
            <sz val="8"/>
            <color indexed="81"/>
            <rFont val="Tahoma"/>
            <family val="2"/>
            <charset val="238"/>
          </rPr>
          <t>Other</t>
        </r>
        <r>
          <rPr>
            <i/>
            <sz val="8"/>
            <color indexed="81"/>
            <rFont val="Tahoma"/>
            <family val="2"/>
            <charset val="238"/>
          </rPr>
          <t>'</t>
        </r>
        <r>
          <rPr>
            <sz val="8"/>
            <color indexed="81"/>
            <rFont val="Tahoma"/>
            <family val="2"/>
            <charset val="238"/>
          </rPr>
          <t>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P2" authorId="0" shapeId="0" xr:uid="{66D8E31C-D65F-4080-BB45-018948751D3D}">
      <text>
        <r>
          <rPr>
            <sz val="8"/>
            <color indexed="81"/>
            <rFont val="Tahoma"/>
            <family val="2"/>
            <charset val="238"/>
          </rPr>
          <t xml:space="preserve">Data marked with ”..” can be found in head ’Other’.
</t>
        </r>
      </text>
    </comment>
    <comment ref="A4" authorId="0" shapeId="0" xr:uid="{8F4FC17F-8B12-4F38-8ED1-EC7CD0190F04}">
      <text>
        <r>
          <rPr>
            <sz val="8"/>
            <color indexed="81"/>
            <rFont val="Tahoma"/>
            <family val="2"/>
            <charset val="238"/>
          </rPr>
          <t xml:space="preserve">31 December.
</t>
        </r>
      </text>
    </comment>
    <comment ref="A5" authorId="0" shapeId="0" xr:uid="{4D503F7D-49FE-4E1F-ABC5-2E5B620C1ECC}">
      <text>
        <r>
          <rPr>
            <sz val="8"/>
            <color indexed="81"/>
            <rFont val="Tahoma"/>
            <family val="2"/>
            <charset val="238"/>
          </rPr>
          <t xml:space="preserve">31 December.
</t>
        </r>
      </text>
    </comment>
    <comment ref="A6" authorId="0" shapeId="0" xr:uid="{44864628-6929-412A-B4E0-DCC58F5D6296}">
      <text>
        <r>
          <rPr>
            <sz val="8"/>
            <color indexed="81"/>
            <rFont val="Tahoma"/>
            <family val="2"/>
            <charset val="238"/>
          </rPr>
          <t xml:space="preserve">31 December.
</t>
        </r>
      </text>
    </comment>
    <comment ref="A7" authorId="0" shapeId="0" xr:uid="{F3D3EC20-2C8E-447F-BE3C-41D0DE66298E}">
      <text>
        <r>
          <rPr>
            <sz val="8"/>
            <color indexed="81"/>
            <rFont val="Tahoma"/>
            <family val="2"/>
            <charset val="238"/>
          </rPr>
          <t xml:space="preserve"> 31 January.
</t>
        </r>
      </text>
    </comment>
    <comment ref="P12" authorId="0" shapeId="0" xr:uid="{FD941E07-FCA7-4FEF-A6A1-24A5A4F57A73}">
      <text>
        <r>
          <rPr>
            <sz val="8"/>
            <color indexed="81"/>
            <rFont val="Tahoma"/>
            <family val="2"/>
            <charset val="238"/>
          </rPr>
          <t>In 1990 including persons of Ruthenian mother tongue.</t>
        </r>
      </text>
    </comment>
    <comment ref="A13" authorId="0" shapeId="0" xr:uid="{0DCE4B3E-644E-47DB-B844-F5C4CFC5AF69}">
      <text>
        <r>
          <rPr>
            <sz val="8"/>
            <color indexed="81"/>
            <rFont val="Tahoma"/>
            <family val="2"/>
            <charset val="238"/>
          </rPr>
          <t xml:space="preserve">1 February.
</t>
        </r>
      </text>
    </comment>
    <comment ref="A15" authorId="0" shapeId="0" xr:uid="{D1881366-5180-47A2-88BC-8C0D7957F5BA}">
      <text>
        <r>
          <rPr>
            <sz val="8"/>
            <color indexed="81"/>
            <rFont val="Tahoma"/>
            <family val="2"/>
            <charset val="238"/>
          </rPr>
          <t xml:space="preserve">31 December.
</t>
        </r>
      </text>
    </comment>
    <comment ref="A16" authorId="0" shapeId="0" xr:uid="{3B6D23B1-753B-40D5-8C1E-11546F25FCA4}">
      <text>
        <r>
          <rPr>
            <sz val="8"/>
            <color indexed="81"/>
            <rFont val="Tahoma"/>
            <family val="2"/>
            <charset val="238"/>
          </rPr>
          <t xml:space="preserve">31 December.
</t>
        </r>
      </text>
    </comment>
    <comment ref="A17" authorId="0" shapeId="0" xr:uid="{4CC1C37C-EFB4-4989-B6FB-8648E5AF29A0}">
      <text>
        <r>
          <rPr>
            <sz val="8"/>
            <color indexed="81"/>
            <rFont val="Tahoma"/>
            <family val="2"/>
            <charset val="238"/>
          </rPr>
          <t xml:space="preserve">31 December.
</t>
        </r>
      </text>
    </comment>
    <comment ref="A18" authorId="0" shapeId="0" xr:uid="{DC44A399-A4F9-4446-B7E3-D8682C6E8107}">
      <text>
        <r>
          <rPr>
            <sz val="8"/>
            <color indexed="81"/>
            <rFont val="Tahoma"/>
            <family val="2"/>
            <charset val="238"/>
          </rPr>
          <t xml:space="preserve"> 31 January.
</t>
        </r>
      </text>
    </comment>
    <comment ref="P23" authorId="0" shapeId="0" xr:uid="{CA3E82DF-D65E-4AEC-8D8A-8052FFD4FE2C}">
      <text>
        <r>
          <rPr>
            <sz val="8"/>
            <color indexed="81"/>
            <rFont val="Tahoma"/>
            <family val="2"/>
            <charset val="238"/>
          </rPr>
          <t xml:space="preserve">In 1990 including persons of Ruthenian mother tongue.
</t>
        </r>
      </text>
    </comment>
    <comment ref="A24" authorId="0" shapeId="0" xr:uid="{F932D734-103E-410E-9DCE-D7B5FCB36D7B}">
      <text>
        <r>
          <rPr>
            <sz val="8"/>
            <color indexed="81"/>
            <rFont val="Tahoma"/>
            <family val="2"/>
            <charset val="238"/>
          </rPr>
          <t xml:space="preserve">1 February.
</t>
        </r>
      </text>
    </comment>
    <comment ref="A26" authorId="0" shapeId="0" xr:uid="{EACA857D-E4E2-41C2-900C-B2C2F4D83B93}">
      <text>
        <r>
          <rPr>
            <sz val="8"/>
            <color indexed="81"/>
            <rFont val="Tahoma"/>
            <family val="2"/>
            <charset val="238"/>
          </rPr>
          <t xml:space="preserve">31 December.
</t>
        </r>
      </text>
    </comment>
    <comment ref="A27" authorId="0" shapeId="0" xr:uid="{0646D612-0A54-4E1D-88C2-2EBB7E8BB038}">
      <text>
        <r>
          <rPr>
            <sz val="8"/>
            <color indexed="81"/>
            <rFont val="Tahoma"/>
            <family val="2"/>
            <charset val="238"/>
          </rPr>
          <t xml:space="preserve">31 December.
</t>
        </r>
      </text>
    </comment>
    <comment ref="A28" authorId="0" shapeId="0" xr:uid="{612077D1-8854-4460-9DF2-39F0FB872E15}">
      <text>
        <r>
          <rPr>
            <sz val="8"/>
            <color indexed="81"/>
            <rFont val="Tahoma"/>
            <family val="2"/>
            <charset val="238"/>
          </rPr>
          <t xml:space="preserve">31 December.
</t>
        </r>
      </text>
    </comment>
    <comment ref="A29" authorId="0" shapeId="0" xr:uid="{3E07F51F-8B66-49B6-8841-5AD33F90BA6B}">
      <text>
        <r>
          <rPr>
            <sz val="8"/>
            <color indexed="81"/>
            <rFont val="Tahoma"/>
            <family val="2"/>
            <charset val="238"/>
          </rPr>
          <t xml:space="preserve"> 31 January.
</t>
        </r>
      </text>
    </comment>
    <comment ref="P34" authorId="0" shapeId="0" xr:uid="{B8050FD8-8E98-49A9-AF24-4A84FAA04A48}">
      <text>
        <r>
          <rPr>
            <sz val="8"/>
            <color indexed="81"/>
            <rFont val="Tahoma"/>
            <family val="2"/>
            <charset val="238"/>
          </rPr>
          <t>In 1990 including persons of Ruthenian mother tongue.</t>
        </r>
      </text>
    </comment>
    <comment ref="A35" authorId="0" shapeId="0" xr:uid="{92655992-EB45-4326-BA31-36A4D328A5DD}">
      <text>
        <r>
          <rPr>
            <sz val="8"/>
            <color indexed="81"/>
            <rFont val="Tahoma"/>
            <family val="2"/>
            <charset val="238"/>
          </rPr>
          <t xml:space="preserve">1 February.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700554D-3DBF-4C41-9069-B8264ABEB553}">
      <text>
        <r>
          <rPr>
            <sz val="8"/>
            <color indexed="81"/>
            <rFont val="Tahoma"/>
            <family val="2"/>
            <charset val="238"/>
          </rPr>
          <t>Foreign citizens who have residence permit or immigration or settlement permit.
Source: Ministry of Interior.</t>
        </r>
      </text>
    </comment>
  </commentList>
</comments>
</file>

<file path=xl/comments3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J3" authorId="0" shapeId="0" xr:uid="{BB857ABD-5028-49FB-AE09-117F7AF2BA1A}">
      <text>
        <r>
          <rPr>
            <sz val="8"/>
            <color indexed="81"/>
            <rFont val="Tahoma"/>
            <family val="2"/>
            <charset val="238"/>
          </rPr>
          <t xml:space="preserve">Including persons of unknown age.  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49A6819-4258-4538-8D4D-E6FD6FF4629F}">
      <text>
        <r>
          <rPr>
            <sz val="8"/>
            <color indexed="81"/>
            <rFont val="Tahoma"/>
            <family val="2"/>
            <charset val="238"/>
          </rPr>
          <t>Foreign citizens who have residence permit or immigration or settlement permit.
Source: Ministry of Interior.</t>
        </r>
      </text>
    </comment>
    <comment ref="A7" authorId="0" shapeId="0" xr:uid="{0414DD73-793A-4A96-8C1B-305445204C7F}">
      <text>
        <r>
          <rPr>
            <sz val="8"/>
            <color indexed="8"/>
            <rFont val="Tahoma"/>
            <family val="2"/>
            <charset val="238"/>
          </rPr>
          <t>Data refer to EU–15 till 2004, to EU–25 for 2005 and 2006 and to EU–27 since 2007.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11" authorId="0" shapeId="0" xr:uid="{447D8911-321F-426C-A4CC-9581EA41EB26}">
      <text>
        <r>
          <rPr>
            <sz val="8"/>
            <color indexed="81"/>
            <rFont val="Tahoma"/>
            <family val="2"/>
            <charset val="238"/>
          </rPr>
          <t xml:space="preserve">Including persons of unknown citizenship.
</t>
        </r>
      </text>
    </comment>
    <comment ref="A17" authorId="0" shapeId="0" xr:uid="{ED728946-D0E5-4963-B2EB-CD7E960E6C9F}">
      <text>
        <r>
          <rPr>
            <sz val="8"/>
            <color indexed="8"/>
            <rFont val="Tahoma"/>
            <family val="2"/>
            <charset val="238"/>
          </rPr>
          <t>Data refer to EU–15 till 2004, to EU–25 for 2005 and 2006 and to EU–27 since 2007.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1" authorId="0" shapeId="0" xr:uid="{24F282D0-9EA9-4C30-B100-A5DD12E6FD2D}">
      <text>
        <r>
          <rPr>
            <sz val="8"/>
            <color indexed="81"/>
            <rFont val="Tahoma"/>
            <family val="2"/>
            <charset val="238"/>
          </rPr>
          <t xml:space="preserve">Including persons of unknown citizenship.
</t>
        </r>
      </text>
    </comment>
    <comment ref="A27" authorId="0" shapeId="0" xr:uid="{841AD1D2-360F-41E3-9723-144D1DC38AC9}">
      <text>
        <r>
          <rPr>
            <sz val="8"/>
            <color indexed="8"/>
            <rFont val="Tahoma"/>
            <family val="2"/>
            <charset val="238"/>
          </rPr>
          <t>Data refer to EU–15 till 2004, to EU–25 for 2005 and 2006 and to EU–27 since 2007.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0" shapeId="0" xr:uid="{C3BC0237-B523-486B-BACA-08AF3F3E1944}">
      <text>
        <r>
          <rPr>
            <sz val="8"/>
            <color indexed="81"/>
            <rFont val="Tahoma"/>
            <family val="2"/>
            <charset val="238"/>
          </rPr>
          <t xml:space="preserve">Including persons of unknown citizenship.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9973EA4-134B-44CA-9CD6-51B5033831EA}">
      <text>
        <r>
          <rPr>
            <sz val="8"/>
            <color indexed="81"/>
            <rFont val="Tahoma"/>
            <family val="2"/>
            <charset val="238"/>
          </rPr>
          <t>Foreign citizens who have residence permit or immigration or settlement permit.
Source: Ministry of Interior.</t>
        </r>
      </text>
    </comment>
    <comment ref="A7" authorId="0" shapeId="0" xr:uid="{045DC261-4B36-4388-840E-82A2E243BE22}">
      <text>
        <r>
          <rPr>
            <sz val="8"/>
            <color indexed="8"/>
            <rFont val="Tahoma"/>
            <family val="2"/>
            <charset val="238"/>
          </rPr>
          <t>Data refer to EU–15 till 2004, to EU–25 for 2005 and 2006 and to EU–27 since 2007.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11" authorId="0" shapeId="0" xr:uid="{4974A946-71F6-47DB-8E49-009D06ED56D2}">
      <text>
        <r>
          <rPr>
            <sz val="8"/>
            <color indexed="81"/>
            <rFont val="Tahoma"/>
            <family val="2"/>
            <charset val="238"/>
          </rPr>
          <t xml:space="preserve">Including persons of unknown citizenship.
</t>
        </r>
      </text>
    </comment>
    <comment ref="A17" authorId="0" shapeId="0" xr:uid="{F0E18C54-85CC-4B82-92F6-2CF65BD28A95}">
      <text>
        <r>
          <rPr>
            <sz val="8"/>
            <color indexed="8"/>
            <rFont val="Tahoma"/>
            <family val="2"/>
            <charset val="238"/>
          </rPr>
          <t>Data refer to EU–15 till 2004, to EU–25 for 2005 and 2006 and to EU–27 since 2007.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1" authorId="0" shapeId="0" xr:uid="{707B6009-531C-417C-9D75-6AD3D913D056}">
      <text>
        <r>
          <rPr>
            <sz val="8"/>
            <color indexed="81"/>
            <rFont val="Tahoma"/>
            <family val="2"/>
            <charset val="238"/>
          </rPr>
          <t xml:space="preserve">Including persons of unknown citizenship.
</t>
        </r>
      </text>
    </comment>
    <comment ref="A27" authorId="0" shapeId="0" xr:uid="{6D14AFA1-9973-42D1-BC07-8B09217A0509}">
      <text>
        <r>
          <rPr>
            <sz val="8"/>
            <color indexed="8"/>
            <rFont val="Tahoma"/>
            <family val="2"/>
            <charset val="238"/>
          </rPr>
          <t>Data refer to EU–15 till 2004, to EU–25 for 2005 and 2006 and to EU–27 since 2007.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0" shapeId="0" xr:uid="{13C34ED0-6C77-4C15-8558-9CE9B7DC2FB4}">
      <text>
        <r>
          <rPr>
            <sz val="8"/>
            <color indexed="81"/>
            <rFont val="Tahoma"/>
            <family val="2"/>
            <charset val="238"/>
          </rPr>
          <t xml:space="preserve">Including persons of unknown citizenship.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9918C62-B102-4E9F-BB4D-5BCCE72CF52B}">
      <text>
        <r>
          <rPr>
            <sz val="8"/>
            <color indexed="81"/>
            <rFont val="Tahoma"/>
            <family val="2"/>
            <charset val="238"/>
          </rPr>
          <t>Foreign citizens who have residence permit or immigration or settlement permit.
Source: Ministry of Interior.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C747C94-6A72-4A54-87C5-87279ADFC4C5}">
      <text>
        <r>
          <rPr>
            <sz val="8"/>
            <color indexed="81"/>
            <rFont val="Tahoma"/>
            <family val="2"/>
            <charset val="238"/>
          </rPr>
          <t>Foreign citizens who have residence permit or immigration or settlement permit.
Source: Ministry of Interior.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D102C05-FE48-404C-8A51-8FC8AFAD2D1B}">
      <text>
        <r>
          <rPr>
            <sz val="8"/>
            <color indexed="81"/>
            <rFont val="Tahoma"/>
            <family val="2"/>
            <charset val="238"/>
          </rPr>
          <t>Foreign citizens who have residence permit or immigration or settlement permit.
Source: Ministry of Interior.</t>
        </r>
      </text>
    </comment>
    <comment ref="A7" authorId="0" shapeId="0" xr:uid="{F7E12478-D522-4932-A212-E700E53140ED}">
      <text>
        <r>
          <rPr>
            <sz val="8"/>
            <color indexed="8"/>
            <rFont val="Tahoma"/>
            <family val="2"/>
            <charset val="238"/>
          </rPr>
          <t>Data refer to EU–15 till 2004, to EU–25 for 2005 and 2006 and to EU–27 since 2007.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11" authorId="0" shapeId="0" xr:uid="{2D2383BD-1E9A-480F-8496-E25821CB0A45}">
      <text>
        <r>
          <rPr>
            <sz val="8"/>
            <color indexed="81"/>
            <rFont val="Tahoma"/>
            <family val="2"/>
            <charset val="238"/>
          </rPr>
          <t xml:space="preserve">Including persons of unknown citizenship.
</t>
        </r>
      </text>
    </comment>
    <comment ref="A17" authorId="0" shapeId="0" xr:uid="{CAA4A55A-9196-4DDD-B45C-D378672F1255}">
      <text>
        <r>
          <rPr>
            <sz val="8"/>
            <color indexed="8"/>
            <rFont val="Tahoma"/>
            <family val="2"/>
            <charset val="238"/>
          </rPr>
          <t>Data refer to EU–15 till 2004, to EU–25 for 2005 and 2006 and to EU–27 since 2007.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1" authorId="0" shapeId="0" xr:uid="{C9885C92-7F0E-4903-BB41-8F4A5EF4D5BC}">
      <text>
        <r>
          <rPr>
            <sz val="8"/>
            <color indexed="81"/>
            <rFont val="Tahoma"/>
            <family val="2"/>
            <charset val="238"/>
          </rPr>
          <t xml:space="preserve">Including persons of unknown citizenship.
</t>
        </r>
      </text>
    </comment>
    <comment ref="A27" authorId="0" shapeId="0" xr:uid="{CADCD78D-0B1D-4C21-9445-31E2FC17DC9C}">
      <text>
        <r>
          <rPr>
            <sz val="8"/>
            <color indexed="8"/>
            <rFont val="Tahoma"/>
            <family val="2"/>
            <charset val="238"/>
          </rPr>
          <t>Data refer to EU–15 till 2004, to EU–25 for 2005 and 2006 and to EU–27 since 2007.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0" shapeId="0" xr:uid="{AF05D8C3-885B-4271-9197-A6DEE1D4D335}">
      <text>
        <r>
          <rPr>
            <sz val="8"/>
            <color indexed="81"/>
            <rFont val="Tahoma"/>
            <family val="2"/>
            <charset val="238"/>
          </rPr>
          <t xml:space="preserve">Including persons of unknown citizenship.
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4" authorId="0" shapeId="0" xr:uid="{4C4B9296-4C90-4323-A426-F68E91DC3F60}">
      <text>
        <r>
          <rPr>
            <sz val="8"/>
            <color indexed="8"/>
            <rFont val="Tahoma"/>
            <family val="2"/>
            <charset val="238"/>
          </rPr>
          <t>Data refer to EU–15 till 2004, to EU–25 for 2005 and 2006 and to EU–27 since 2007.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<sst xmlns="http://schemas.openxmlformats.org/spreadsheetml/2006/main" count="1663" uniqueCount="620">
  <si>
    <t>percentage</t>
  </si>
  <si>
    <t>Population density (per km²)</t>
  </si>
  <si>
    <t>Females per thousand males</t>
  </si>
  <si>
    <t>Share of females</t>
  </si>
  <si>
    <t>Share of males</t>
  </si>
  <si>
    <t>Total</t>
  </si>
  <si>
    <t>Females</t>
  </si>
  <si>
    <t>Males</t>
  </si>
  <si>
    <t>Year</t>
  </si>
  <si>
    <t>2.1. Population by sex (1 January)</t>
  </si>
  <si>
    <t>years old</t>
  </si>
  <si>
    <t xml:space="preserve">70– </t>
  </si>
  <si>
    <t>60–69</t>
  </si>
  <si>
    <t>40–59</t>
  </si>
  <si>
    <t>30–39</t>
  </si>
  <si>
    <t>20–29</t>
  </si>
  <si>
    <t>15–19</t>
  </si>
  <si>
    <t xml:space="preserve">   0–14</t>
  </si>
  <si>
    <t>2.2. Population by age-groups (1 January)</t>
  </si>
  <si>
    <t>65–</t>
  </si>
  <si>
    <t>15–64</t>
  </si>
  <si>
    <t>0–14</t>
  </si>
  <si>
    <t>Of which:</t>
  </si>
  <si>
    <t xml:space="preserve">      90–</t>
  </si>
  <si>
    <t>85–89</t>
  </si>
  <si>
    <t>80–84</t>
  </si>
  <si>
    <t>75–79</t>
  </si>
  <si>
    <t>70–74</t>
  </si>
  <si>
    <t>65–69</t>
  </si>
  <si>
    <t>60–64</t>
  </si>
  <si>
    <t>55–59</t>
  </si>
  <si>
    <t>50–54</t>
  </si>
  <si>
    <t>45–49</t>
  </si>
  <si>
    <t>40–44</t>
  </si>
  <si>
    <t>35–39</t>
  </si>
  <si>
    <t>30–34</t>
  </si>
  <si>
    <t>25–29</t>
  </si>
  <si>
    <t>20–24</t>
  </si>
  <si>
    <t>10–14</t>
  </si>
  <si>
    <t>5–9</t>
  </si>
  <si>
    <t>0–4</t>
  </si>
  <si>
    <t>Age, year</t>
  </si>
  <si>
    <t>2.3. Population by age (1 January)</t>
  </si>
  <si>
    <t>70–</t>
  </si>
  <si>
    <t>20–39</t>
  </si>
  <si>
    <t>5–14</t>
  </si>
  <si>
    <t>2.4. Number of females per thousand males by age-groups (1 January)</t>
  </si>
  <si>
    <t>Age composition</t>
  </si>
  <si>
    <t>Ageing index</t>
  </si>
  <si>
    <t>Total dependency ratio</t>
  </si>
  <si>
    <t>Old-age dependency ratio</t>
  </si>
  <si>
    <t>Youth dependency ratio</t>
  </si>
  <si>
    <t xml:space="preserve"> 0–14</t>
  </si>
  <si>
    <t>2.5. Dependency ratios and ageing index (1 January)  [%]</t>
  </si>
  <si>
    <t xml:space="preserve">60–69 </t>
  </si>
  <si>
    <t xml:space="preserve">50–59 </t>
  </si>
  <si>
    <t xml:space="preserve">40–49 </t>
  </si>
  <si>
    <t xml:space="preserve">30–39 </t>
  </si>
  <si>
    <t xml:space="preserve">15–29 </t>
  </si>
  <si>
    <t>Divorced</t>
  </si>
  <si>
    <t>Widowed</t>
  </si>
  <si>
    <t>Married</t>
  </si>
  <si>
    <t>Single</t>
  </si>
  <si>
    <t>Year, age-group</t>
  </si>
  <si>
    <t>2.6. Population aged 15 years and over by marital status (1 January)</t>
  </si>
  <si>
    <t>Villages</t>
  </si>
  <si>
    <t>Other towns</t>
  </si>
  <si>
    <t>Budapest</t>
  </si>
  <si>
    <t>Total of population</t>
  </si>
  <si>
    <t>Population</t>
  </si>
  <si>
    <t>Total of settlements</t>
  </si>
  <si>
    <t>Capital, towns of county rank</t>
  </si>
  <si>
    <t>2.7. Number and population of settlements (1 January)</t>
  </si>
  <si>
    <t>Temporary migration</t>
  </si>
  <si>
    <t>Permanent migration</t>
  </si>
  <si>
    <t>migration difference</t>
  </si>
  <si>
    <t>migration from</t>
  </si>
  <si>
    <t>migration to</t>
  </si>
  <si>
    <t>Total migration</t>
  </si>
  <si>
    <t>2.8. Internal migrations</t>
  </si>
  <si>
    <t>To villages</t>
  </si>
  <si>
    <t>To other towns</t>
  </si>
  <si>
    <t>–</t>
  </si>
  <si>
    <t>To Budapest</t>
  </si>
  <si>
    <t>total</t>
  </si>
  <si>
    <t>from villages</t>
  </si>
  <si>
    <t>from other towns</t>
  </si>
  <si>
    <t>from Budapest</t>
  </si>
  <si>
    <t xml:space="preserve">Settlement type </t>
  </si>
  <si>
    <t>2.9. Directions of internal migrations, 2007</t>
  </si>
  <si>
    <t>years old, %</t>
  </si>
  <si>
    <t>years old, person</t>
  </si>
  <si>
    <t>60–</t>
  </si>
  <si>
    <t>15–39</t>
  </si>
  <si>
    <t>Year of entry</t>
  </si>
  <si>
    <t>2.10. Foreign citizens immigrating to Hungary  by age-groups</t>
  </si>
  <si>
    <t>Australia and Oceania</t>
  </si>
  <si>
    <t>Africa</t>
  </si>
  <si>
    <t>America</t>
  </si>
  <si>
    <t>Asia</t>
  </si>
  <si>
    <r>
      <t>European Union</t>
    </r>
    <r>
      <rPr>
        <vertAlign val="superscript"/>
        <sz val="8"/>
        <rFont val="Arial"/>
        <family val="2"/>
        <charset val="238"/>
      </rPr>
      <t xml:space="preserve"> </t>
    </r>
  </si>
  <si>
    <t>Romania</t>
  </si>
  <si>
    <t>Europe</t>
  </si>
  <si>
    <t xml:space="preserve"> Continent, country</t>
  </si>
  <si>
    <t>2.11. Number of foreign citizens immigrating to Hungary by continents and sex</t>
  </si>
  <si>
    <t>2.12. Number of foreign citizens residing in Hungary by continents and sex (1 January)</t>
  </si>
  <si>
    <t xml:space="preserve">  0–14</t>
  </si>
  <si>
    <t>Age-group</t>
  </si>
  <si>
    <t>2.13. Foreign citizens residing in Hungary by age-group and sex (1 January)</t>
  </si>
  <si>
    <t>Year of departure</t>
  </si>
  <si>
    <t>2.14. Foreign citizens emigrating from Hungary  by age-groups</t>
  </si>
  <si>
    <t xml:space="preserve">European Union </t>
  </si>
  <si>
    <t>Continent, country</t>
  </si>
  <si>
    <t>2.15. Number of foreign citizens  emigrating from Hungary by continents and sex</t>
  </si>
  <si>
    <t>50–59</t>
  </si>
  <si>
    <t>40–49</t>
  </si>
  <si>
    <t>2.16. People naturalized in Hungary by age-group and sex</t>
  </si>
  <si>
    <t>Other and unknown</t>
  </si>
  <si>
    <t>Europe together</t>
  </si>
  <si>
    <t>Other European</t>
  </si>
  <si>
    <t>Ukraine</t>
  </si>
  <si>
    <t>Slovakia</t>
  </si>
  <si>
    <t>Russia</t>
  </si>
  <si>
    <t>Yugoslavia</t>
  </si>
  <si>
    <t>Croatia</t>
  </si>
  <si>
    <t>Previous citizenship</t>
  </si>
  <si>
    <t>2.17. People naturalized in Hungary by previous citizenship</t>
  </si>
  <si>
    <t>per thousand inhabitants</t>
  </si>
  <si>
    <t>number</t>
  </si>
  <si>
    <t>divorced</t>
  </si>
  <si>
    <t>widowed</t>
  </si>
  <si>
    <t>single</t>
  </si>
  <si>
    <t>Marriages</t>
  </si>
  <si>
    <t>Share of singles, percentage</t>
  </si>
  <si>
    <t>The groom</t>
  </si>
  <si>
    <t>The bride</t>
  </si>
  <si>
    <t>2.18. Marital status of marrying persons</t>
  </si>
  <si>
    <t>both parties had been married</t>
  </si>
  <si>
    <t>one party had been married</t>
  </si>
  <si>
    <t>Of which previously</t>
  </si>
  <si>
    <t>Remarriages</t>
  </si>
  <si>
    <t>First marriages as a percentage of all marriages</t>
  </si>
  <si>
    <t>First marriage of both parties</t>
  </si>
  <si>
    <t>2.19. First marriages and remarriages</t>
  </si>
  <si>
    <t>x</t>
  </si>
  <si>
    <t>Brides of average age, years</t>
  </si>
  <si>
    <t>Grooms of average age, years</t>
  </si>
  <si>
    <t>Bride</t>
  </si>
  <si>
    <t>Groom</t>
  </si>
  <si>
    <t>2.20. Marriages by previous marital status, 2007</t>
  </si>
  <si>
    <t>–19</t>
  </si>
  <si>
    <t>2.21. Age-specific marriage rates [per mille]</t>
  </si>
  <si>
    <t>due to divorce</t>
  </si>
  <si>
    <t>due to death</t>
  </si>
  <si>
    <t>Divorces per thousand existing marriages</t>
  </si>
  <si>
    <t>Divorces per thousand inhabitants</t>
  </si>
  <si>
    <t>Difference between marriages concluded and ceased</t>
  </si>
  <si>
    <t>Marriages ceased</t>
  </si>
  <si>
    <t>2.22. Marriages ceased and divorce rates</t>
  </si>
  <si>
    <t>2.23. Age-specific divorce rates [per mille]</t>
  </si>
  <si>
    <t>aged 7–17</t>
  </si>
  <si>
    <t>aged 6 and younger</t>
  </si>
  <si>
    <t>4 and more</t>
  </si>
  <si>
    <t>Number of living common minor children of divorced persons</t>
  </si>
  <si>
    <t>Share of childless divorces, percentage</t>
  </si>
  <si>
    <t>Divorces, total</t>
  </si>
  <si>
    <t>Number of divorces by common living child(ren) born in wedlock</t>
  </si>
  <si>
    <t>2.24. Number of divorces by number of common children and number of common minor children</t>
  </si>
  <si>
    <r>
      <t>20 years and longer</t>
    </r>
    <r>
      <rPr>
        <vertAlign val="superscript"/>
        <sz val="8"/>
        <rFont val="Arial"/>
        <family val="2"/>
        <charset val="238"/>
      </rPr>
      <t xml:space="preserve"> </t>
    </r>
  </si>
  <si>
    <t>15–19 years</t>
  </si>
  <si>
    <t>10–14 years</t>
  </si>
  <si>
    <t xml:space="preserve">  5–  9 years</t>
  </si>
  <si>
    <t xml:space="preserve">  2–  4 years</t>
  </si>
  <si>
    <t>Less than 2 years</t>
  </si>
  <si>
    <t>Percentage distribution</t>
  </si>
  <si>
    <t>Number</t>
  </si>
  <si>
    <t>Duration of marriage</t>
  </si>
  <si>
    <t>2.25. Divorces by duration of marriage</t>
  </si>
  <si>
    <t>females</t>
  </si>
  <si>
    <t>males</t>
  </si>
  <si>
    <t>Extramarital live births</t>
  </si>
  <si>
    <t>Marital live births</t>
  </si>
  <si>
    <t>Live births</t>
  </si>
  <si>
    <t>2.26. Number of live births</t>
  </si>
  <si>
    <t>live births, %</t>
  </si>
  <si>
    <t>net</t>
  </si>
  <si>
    <t>crude, gross</t>
  </si>
  <si>
    <t>in marriage per thousand married females aged 15–49</t>
  </si>
  <si>
    <t>per thousand females aged 15–49</t>
  </si>
  <si>
    <t>Extramarital</t>
  </si>
  <si>
    <t>Marital</t>
  </si>
  <si>
    <t>Sex ratio of live births (male/femal)</t>
  </si>
  <si>
    <t>Reproduction rates</t>
  </si>
  <si>
    <t>Total fertility rate</t>
  </si>
  <si>
    <t>2.27. Live birth rates, fertility indicators</t>
  </si>
  <si>
    <t>Share of extramarital live births</t>
  </si>
  <si>
    <t>extramarital</t>
  </si>
  <si>
    <t>-</t>
  </si>
  <si>
    <t>marital</t>
  </si>
  <si>
    <t>50–</t>
  </si>
  <si>
    <t>17–19</t>
  </si>
  <si>
    <t>–16</t>
  </si>
  <si>
    <t>2.28. Live births by age-group of mother</t>
  </si>
  <si>
    <t>Of which</t>
  </si>
  <si>
    <t>2.29. Live birth rates by age-group of mother [per mille]</t>
  </si>
  <si>
    <t>Average of live birth order</t>
  </si>
  <si>
    <t>6th and further born</t>
  </si>
  <si>
    <t>5th born</t>
  </si>
  <si>
    <t>4th born</t>
  </si>
  <si>
    <t>3rd born</t>
  </si>
  <si>
    <t>2nd born</t>
  </si>
  <si>
    <t>1st born</t>
  </si>
  <si>
    <t>Live birth order</t>
  </si>
  <si>
    <t>2.30. Live births by live birth order</t>
  </si>
  <si>
    <t>Average weight, gramme</t>
  </si>
  <si>
    <t>Share of infants born with weight under 2500 grammes (premature infants), percentage</t>
  </si>
  <si>
    <t>Unknown</t>
  </si>
  <si>
    <t>4000–</t>
  </si>
  <si>
    <t>3500–3999</t>
  </si>
  <si>
    <t>3000–3499</t>
  </si>
  <si>
    <t>2500–2999</t>
  </si>
  <si>
    <t>2000–2499</t>
  </si>
  <si>
    <t>1500–1999</t>
  </si>
  <si>
    <t>1000–1499</t>
  </si>
  <si>
    <t>–  999</t>
  </si>
  <si>
    <t>Birth weight (gramme)</t>
  </si>
  <si>
    <t>2.31. Live births by birth weight</t>
  </si>
  <si>
    <t>weeks</t>
  </si>
  <si>
    <t>Share of births under 28 weeks, %</t>
  </si>
  <si>
    <t>42–</t>
  </si>
  <si>
    <t>37–41</t>
  </si>
  <si>
    <t>32–35</t>
  </si>
  <si>
    <t>28–31</t>
  </si>
  <si>
    <t>22–27</t>
  </si>
  <si>
    <t>–21</t>
  </si>
  <si>
    <t>2.32. Live births by the length of the gestation period</t>
  </si>
  <si>
    <t>live-born child(ren), percent</t>
  </si>
  <si>
    <t>Average number of children per 100 females, aged 15–49 years</t>
  </si>
  <si>
    <t>6 and more</t>
  </si>
  <si>
    <t>2.33. Distribution of females aged 15–49 years by the number of live-born children (1 January)</t>
  </si>
  <si>
    <t>number of children</t>
  </si>
  <si>
    <t>births</t>
  </si>
  <si>
    <t>Multiple child births, total</t>
  </si>
  <si>
    <t>Quadruple child births</t>
  </si>
  <si>
    <t>Triple child births</t>
  </si>
  <si>
    <t>Twin child births</t>
  </si>
  <si>
    <t>2.34. Multiple births</t>
  </si>
  <si>
    <t>late</t>
  </si>
  <si>
    <t>early and medium term</t>
  </si>
  <si>
    <t>Infant deaths within 0–6 days</t>
  </si>
  <si>
    <t>Foetal losses, total</t>
  </si>
  <si>
    <t>Induced abortions</t>
  </si>
  <si>
    <t>Foetal deaths</t>
  </si>
  <si>
    <t>2.35. Foetal losses, perinatal mortality</t>
  </si>
  <si>
    <t>hundred live births</t>
  </si>
  <si>
    <t>thousand females aged 15–49</t>
  </si>
  <si>
    <t>Induced abortions per</t>
  </si>
  <si>
    <t xml:space="preserve">40– </t>
  </si>
  <si>
    <t>2.36. Induced abortions</t>
  </si>
  <si>
    <t>Number of pregnancies</t>
  </si>
  <si>
    <t>2.37. Induced abortions by previous pregnancy of the female by age-groups, 2007</t>
  </si>
  <si>
    <t>life expectancy at the age of</t>
  </si>
  <si>
    <t>Life expectancy at birth</t>
  </si>
  <si>
    <t>2.38. Life expectancy at birth and selected ages [year]</t>
  </si>
  <si>
    <t>Average age at death</t>
  </si>
  <si>
    <t>Deaths per thousand inhabitants of the corresponding sex</t>
  </si>
  <si>
    <t>Number of deaths</t>
  </si>
  <si>
    <t>2.39. Mortality</t>
  </si>
  <si>
    <t>intentional self-harm</t>
  </si>
  <si>
    <t>motor vehicle accidents</t>
  </si>
  <si>
    <t>diseases of liver</t>
  </si>
  <si>
    <t>bronchitis, emphy sema and asthma</t>
  </si>
  <si>
    <t>cerebro vascular disease</t>
  </si>
  <si>
    <t>other ischaemic heart disease</t>
  </si>
  <si>
    <t>acute myocardial infarction</t>
  </si>
  <si>
    <t>malignant neoplasm of trachea, bronchus and lung</t>
  </si>
  <si>
    <t>2.40. Mortality by frequent causes of death</t>
  </si>
  <si>
    <r>
      <t>70–</t>
    </r>
    <r>
      <rPr>
        <vertAlign val="superscript"/>
        <sz val="8"/>
        <rFont val="Arial"/>
        <family val="2"/>
        <charset val="238"/>
      </rPr>
      <t xml:space="preserve"> </t>
    </r>
  </si>
  <si>
    <t xml:space="preserve">35–39 </t>
  </si>
  <si>
    <t xml:space="preserve">30–34 </t>
  </si>
  <si>
    <t xml:space="preserve">25–29 </t>
  </si>
  <si>
    <t xml:space="preserve">15–19 </t>
  </si>
  <si>
    <t xml:space="preserve">  7–  9 </t>
  </si>
  <si>
    <t xml:space="preserve">  5–  6</t>
  </si>
  <si>
    <t xml:space="preserve">  3–  4</t>
  </si>
  <si>
    <t xml:space="preserve">        2</t>
  </si>
  <si>
    <t xml:space="preserve">        1</t>
  </si>
  <si>
    <t>Under 1 year</t>
  </si>
  <si>
    <t>Mortality rates, per thousand</t>
  </si>
  <si>
    <t>Age-groups, years old</t>
  </si>
  <si>
    <t>2.41. Mortality by sex and age-groups</t>
  </si>
  <si>
    <t>intentional self harm</t>
  </si>
  <si>
    <t>cerebro-vascular disease</t>
  </si>
  <si>
    <t>acute myocar dial infarction</t>
  </si>
  <si>
    <t>2.42. Mortality rates by selected age-groups and causes of death, 2007</t>
  </si>
  <si>
    <t>Infants deceased before 1 year of age per thousand live-born</t>
  </si>
  <si>
    <t>Person</t>
  </si>
  <si>
    <t>female</t>
  </si>
  <si>
    <t>male</t>
  </si>
  <si>
    <t>months</t>
  </si>
  <si>
    <t>Under 1 year, total</t>
  </si>
  <si>
    <t xml:space="preserve">6–11 </t>
  </si>
  <si>
    <t>3–5</t>
  </si>
  <si>
    <t>From 28 days till 2 months</t>
  </si>
  <si>
    <t>7–27 days</t>
  </si>
  <si>
    <t>Of which under 1 day</t>
  </si>
  <si>
    <t>–6 days</t>
  </si>
  <si>
    <t>2.43. Infant deaths, infant mortality</t>
  </si>
  <si>
    <t>6–11 months old</t>
  </si>
  <si>
    <t>3–5 months old</t>
  </si>
  <si>
    <t>from 28 days till 2 months old</t>
  </si>
  <si>
    <t>7–27 days old</t>
  </si>
  <si>
    <t>under 6 days</t>
  </si>
  <si>
    <t>Other causes of death</t>
  </si>
  <si>
    <t>External causes of morbidity and mortality</t>
  </si>
  <si>
    <t>Congenital malformations</t>
  </si>
  <si>
    <t>Certain conditions originating in the perinatal period</t>
  </si>
  <si>
    <t>Diseases of the digestive system</t>
  </si>
  <si>
    <t>Diseases of the respiratory system</t>
  </si>
  <si>
    <t>Diseases of the nervous system and sense organs</t>
  </si>
  <si>
    <t>Certain infectious and parasitic diseases</t>
  </si>
  <si>
    <t xml:space="preserve">Year, age-group
</t>
  </si>
  <si>
    <t>2.44. Infant deaths by groups of causes of death</t>
  </si>
  <si>
    <t>By marital status</t>
  </si>
  <si>
    <t xml:space="preserve">80–  </t>
  </si>
  <si>
    <t xml:space="preserve">75–79 </t>
  </si>
  <si>
    <t xml:space="preserve">70–74 </t>
  </si>
  <si>
    <t xml:space="preserve">65–69 </t>
  </si>
  <si>
    <t xml:space="preserve">60–64 </t>
  </si>
  <si>
    <t xml:space="preserve">55–59 </t>
  </si>
  <si>
    <t xml:space="preserve">50–54 </t>
  </si>
  <si>
    <t xml:space="preserve">45–49 </t>
  </si>
  <si>
    <t xml:space="preserve">40–44 </t>
  </si>
  <si>
    <t xml:space="preserve">20–24 </t>
  </si>
  <si>
    <t>– 9</t>
  </si>
  <si>
    <t>By age</t>
  </si>
  <si>
    <t>Age-group (years), marital status</t>
  </si>
  <si>
    <t>2.45. Number of suicides by age and marital status</t>
  </si>
  <si>
    <t>Spanish</t>
  </si>
  <si>
    <t>Russian</t>
  </si>
  <si>
    <t>German</t>
  </si>
  <si>
    <t>French</t>
  </si>
  <si>
    <t>English</t>
  </si>
  <si>
    <t>Hungarian</t>
  </si>
  <si>
    <t>Speaking other languages, too</t>
  </si>
  <si>
    <t>Speaking only mother tongue</t>
  </si>
  <si>
    <t>Total population</t>
  </si>
  <si>
    <t>1 April, 2005</t>
  </si>
  <si>
    <t>1 February, 2001</t>
  </si>
  <si>
    <t>1 January, 1990</t>
  </si>
  <si>
    <t>..</t>
  </si>
  <si>
    <t>1 January, 1980</t>
  </si>
  <si>
    <t xml:space="preserve"> years old</t>
  </si>
  <si>
    <t>Percent</t>
  </si>
  <si>
    <t>–14</t>
  </si>
  <si>
    <t>Knowledge of languages</t>
  </si>
  <si>
    <t>2.46. Knowledge of languages of the population by major age-groups</t>
  </si>
  <si>
    <t>Of the population 25 years old and older with third level education completed</t>
  </si>
  <si>
    <t>Of the population 18 years old and older completed at least secondary school with general certificate of education</t>
  </si>
  <si>
    <t>Of the population 15 years old and older completed at least 8 grades of primary school</t>
  </si>
  <si>
    <t>Of the population 10 years old and older with no schooling</t>
  </si>
  <si>
    <t>As a percentage of population of corresponding age</t>
  </si>
  <si>
    <t xml:space="preserve">Educational attainment  </t>
  </si>
  <si>
    <t>2.47. Educational attainment of population by sex (1 January)</t>
  </si>
  <si>
    <t>Number of persons per hundred households</t>
  </si>
  <si>
    <t>Households, total</t>
  </si>
  <si>
    <t>Household of other composition</t>
  </si>
  <si>
    <t>One-person household</t>
  </si>
  <si>
    <t>Family-households, together</t>
  </si>
  <si>
    <t>Three or more-family household</t>
  </si>
  <si>
    <t>Two-family household</t>
  </si>
  <si>
    <t>with relative and/or non-relative person</t>
  </si>
  <si>
    <t>without relative or non-relative person</t>
  </si>
  <si>
    <t xml:space="preserve"> Together</t>
  </si>
  <si>
    <t>consisting of a single parent with child(ren) type family</t>
  </si>
  <si>
    <t>consisting of married couple family or consensual partnership</t>
  </si>
  <si>
    <t>One-family household</t>
  </si>
  <si>
    <t xml:space="preserve"> percentage</t>
  </si>
  <si>
    <t>Composition of household</t>
  </si>
  <si>
    <t>2.48. Number and composition of households (1 January)</t>
  </si>
  <si>
    <t>Children per hundred families</t>
  </si>
  <si>
    <t>Persons per hundred families</t>
  </si>
  <si>
    <t>Of which: families by number of child(ren) living in the family</t>
  </si>
  <si>
    <t>Mother with child(ren)</t>
  </si>
  <si>
    <t>Father with child(ren)</t>
  </si>
  <si>
    <t>Of which: consensual union</t>
  </si>
  <si>
    <t>Together</t>
  </si>
  <si>
    <t>Couple with child(ren)</t>
  </si>
  <si>
    <t>Couple without child</t>
  </si>
  <si>
    <t xml:space="preserve"> Percentage</t>
  </si>
  <si>
    <t>Composition of family, number of children</t>
  </si>
  <si>
    <t>2.49. Number and composition of families (1 January)</t>
  </si>
  <si>
    <t>Ukrainian</t>
  </si>
  <si>
    <t>Slovenian, Wend</t>
  </si>
  <si>
    <t>Slovakian</t>
  </si>
  <si>
    <t>Serbian</t>
  </si>
  <si>
    <t>Ruthenian</t>
  </si>
  <si>
    <t>Rumanian</t>
  </si>
  <si>
    <t>Armenian</t>
  </si>
  <si>
    <t>Polish</t>
  </si>
  <si>
    <t>Croatian</t>
  </si>
  <si>
    <t>Greek</t>
  </si>
  <si>
    <t>Gipsy</t>
  </si>
  <si>
    <t>Bulgarian</t>
  </si>
  <si>
    <t xml:space="preserve"> </t>
  </si>
  <si>
    <t>2.50. Population by nationality and sex (1 January)</t>
  </si>
  <si>
    <t>799</t>
  </si>
  <si>
    <t>1 470</t>
  </si>
  <si>
    <t>2 106</t>
  </si>
  <si>
    <t xml:space="preserve">    –14</t>
  </si>
  <si>
    <t>4 885</t>
  </si>
  <si>
    <t>2 963</t>
  </si>
  <si>
    <t xml:space="preserve">.. </t>
  </si>
  <si>
    <t>1 922</t>
  </si>
  <si>
    <t>Other</t>
  </si>
  <si>
    <t>Slovenian and Wend</t>
  </si>
  <si>
    <t>Romanian</t>
  </si>
  <si>
    <t xml:space="preserve"> (roma) Gipsy</t>
  </si>
  <si>
    <t>Year, age-groups</t>
  </si>
  <si>
    <t>2.51. Population by mother tongue, sex and major age-groups (1 January)</t>
  </si>
  <si>
    <t>Other nonresponse</t>
  </si>
  <si>
    <t>Did not wish to answer</t>
  </si>
  <si>
    <t>Does not  belong to any church/denomination</t>
  </si>
  <si>
    <t>Religions not elsewhere classified</t>
  </si>
  <si>
    <t>Religions preaching the eternal universal law</t>
  </si>
  <si>
    <t>Religions based on other faiths in God</t>
  </si>
  <si>
    <t>Jewish</t>
  </si>
  <si>
    <t>Other Christian</t>
  </si>
  <si>
    <t>Other Protestant</t>
  </si>
  <si>
    <t>Adventist</t>
  </si>
  <si>
    <t>Baptist</t>
  </si>
  <si>
    <t>Lutheran</t>
  </si>
  <si>
    <t>Calvinist</t>
  </si>
  <si>
    <t>Other Orthodox</t>
  </si>
  <si>
    <t>Greek Orthodox</t>
  </si>
  <si>
    <t>Romanian Orthodox</t>
  </si>
  <si>
    <t>Bulgarian Orthodox</t>
  </si>
  <si>
    <t>Serbian Orthodox</t>
  </si>
  <si>
    <t>Russian Orthodox</t>
  </si>
  <si>
    <t>Of which: Roman</t>
  </si>
  <si>
    <t>Catholic together</t>
  </si>
  <si>
    <t>Religions  preaching the eternal universal law</t>
  </si>
  <si>
    <t>Religions  based on other faiths in God</t>
  </si>
  <si>
    <t>Does not   belong to any church/denomination</t>
  </si>
  <si>
    <t>Religions not  elsewhere classified</t>
  </si>
  <si>
    <t>Religion</t>
  </si>
  <si>
    <t>2.52. Population by religions, main age-groups and sex, 1 February 2001</t>
  </si>
  <si>
    <t xml:space="preserve">Total </t>
  </si>
  <si>
    <t>Other external causes of morbidity and mortality</t>
  </si>
  <si>
    <t>Intentional self-harm</t>
  </si>
  <si>
    <t>X60–X84,
 Y87.0</t>
  </si>
  <si>
    <t>Accidental drowning and submersion</t>
  </si>
  <si>
    <t>W65–W74</t>
  </si>
  <si>
    <t>Motor vehicle accidents</t>
  </si>
  <si>
    <t>XIX. External causes of morbidity  and mortality</t>
  </si>
  <si>
    <t>V01–Y89</t>
  </si>
  <si>
    <t>XVIII. Symptoms, signs and abnormal clinical and laboratory findings, not elsewhere classified</t>
  </si>
  <si>
    <t>R00–R99</t>
  </si>
  <si>
    <t>XVII. Congenital malformations, deformations and chromosomal abnormalities</t>
  </si>
  <si>
    <t>Q00–Q99</t>
  </si>
  <si>
    <t>XVI. Certain conditions originating in the perinatal period</t>
  </si>
  <si>
    <t>P00–P96</t>
  </si>
  <si>
    <t>XV. Complications of pregnancy, child birth and the puerperium</t>
  </si>
  <si>
    <t>O00–O99</t>
  </si>
  <si>
    <t>Other diseases of the genitourinary system</t>
  </si>
  <si>
    <t>N20–N25, N27–N99</t>
  </si>
  <si>
    <t>Nephritis, nephrotic syndrome and nephrosis</t>
  </si>
  <si>
    <t>N00–N19, N26</t>
  </si>
  <si>
    <t>XIV. Diseases of the genitourinary  system</t>
  </si>
  <si>
    <t>N00–N99</t>
  </si>
  <si>
    <t>XIII. Diseases of the musculoskeletal system and connective tissue</t>
  </si>
  <si>
    <t>M00–M99</t>
  </si>
  <si>
    <t>XII. Diseases of the skin and subcutaneous tissue</t>
  </si>
  <si>
    <t>L00–L99</t>
  </si>
  <si>
    <t>Other diseases of the digestive system</t>
  </si>
  <si>
    <t>K00–K23, K28–K67, K80–K93</t>
  </si>
  <si>
    <t>Alcoholic liver disease</t>
  </si>
  <si>
    <t>K70</t>
  </si>
  <si>
    <t>Diseases of liver</t>
  </si>
  <si>
    <t>K70–K76</t>
  </si>
  <si>
    <t>Gastric, duodenal ulcer</t>
  </si>
  <si>
    <t>K25–K27</t>
  </si>
  <si>
    <t>XI. Diseases of the digestive system</t>
  </si>
  <si>
    <t>K00–K93</t>
  </si>
  <si>
    <t>Other diseases of respiratory system</t>
  </si>
  <si>
    <t xml:space="preserve">J00–J06, J20–J39, J60–J99 </t>
  </si>
  <si>
    <t>Chronic obstructive pulmonary disease</t>
  </si>
  <si>
    <t>J40–J47</t>
  </si>
  <si>
    <t>Pneumonia</t>
  </si>
  <si>
    <t>J12–J18</t>
  </si>
  <si>
    <t>Influenza</t>
  </si>
  <si>
    <t>J10–J11</t>
  </si>
  <si>
    <t xml:space="preserve">X. Diseases of the respiratory </t>
  </si>
  <si>
    <t>J00–J99</t>
  </si>
  <si>
    <t>Other diseases of the circulatory system</t>
  </si>
  <si>
    <t>I71–I99</t>
  </si>
  <si>
    <t>Arterio sclerosis</t>
  </si>
  <si>
    <t>I70</t>
  </si>
  <si>
    <t>Cerebrovascular diseases</t>
  </si>
  <si>
    <t>I60–I69</t>
  </si>
  <si>
    <t>Other forms of heart diseases</t>
  </si>
  <si>
    <t>I26–I51</t>
  </si>
  <si>
    <t>Acute myocardial infarction</t>
  </si>
  <si>
    <t>I21–I23</t>
  </si>
  <si>
    <t>Ischaemic heart diseases</t>
  </si>
  <si>
    <t>I20–I25</t>
  </si>
  <si>
    <t>Hypertensive disease</t>
  </si>
  <si>
    <t>I10–I15</t>
  </si>
  <si>
    <t>Chronic rheumatic heart disease</t>
  </si>
  <si>
    <t>I05–I09</t>
  </si>
  <si>
    <t>Acute rheumatic fever</t>
  </si>
  <si>
    <t>I00–I02</t>
  </si>
  <si>
    <t>IX. Diseases of the circulatory system</t>
  </si>
  <si>
    <t>I00–I99</t>
  </si>
  <si>
    <t>VIII. Diseases of the ear and mastoid process</t>
  </si>
  <si>
    <t>H60–H95</t>
  </si>
  <si>
    <t>VII. Diseases of the eye and adnexa</t>
  </si>
  <si>
    <t>H00–H59</t>
  </si>
  <si>
    <t>VI. Diseases of the nervous system</t>
  </si>
  <si>
    <t>G00–G99</t>
  </si>
  <si>
    <t>V. Mental and behavioural disorders</t>
  </si>
  <si>
    <t>F00–F99</t>
  </si>
  <si>
    <t>Other diseases of the endocrine, nutritional and metabolic diseases</t>
  </si>
  <si>
    <t>E00–E07, E15–E90</t>
  </si>
  <si>
    <t>Diabetes mellitus</t>
  </si>
  <si>
    <t>E10–E14</t>
  </si>
  <si>
    <t>IV. Endocrine, nutritional and metabolic diseases</t>
  </si>
  <si>
    <t>E00–E90</t>
  </si>
  <si>
    <t>III. Diseases of the blood and blood-forming organs and certain disorders involving the immune mechanism</t>
  </si>
  <si>
    <t>D50–D89</t>
  </si>
  <si>
    <t>D00–D48</t>
  </si>
  <si>
    <t>Neoplasms of uncertain behaviour and unspecified nature</t>
  </si>
  <si>
    <t>D37–D48</t>
  </si>
  <si>
    <t>Benign neoplasms</t>
  </si>
  <si>
    <t>D10–D36</t>
  </si>
  <si>
    <t>C00–C97</t>
  </si>
  <si>
    <t>All other malignant neoplasms</t>
  </si>
  <si>
    <t>C60, 
C62–C63, 
C65–C66, 
C68–C70, 
C72–C75, 
C97</t>
  </si>
  <si>
    <t>Leukaemia</t>
  </si>
  <si>
    <t>C91–C96</t>
  </si>
  <si>
    <t>Malignant neoplasm of lymphatic and  haemopoietic tissue</t>
  </si>
  <si>
    <t>C81–C90</t>
  </si>
  <si>
    <t>Malignant neoplasm ill-defined and unspecified sites</t>
  </si>
  <si>
    <t>C76–C80</t>
  </si>
  <si>
    <t>Malignant neoplasm of brain</t>
  </si>
  <si>
    <t>C71</t>
  </si>
  <si>
    <t>Malignant neoplasm of bladder</t>
  </si>
  <si>
    <t>C67</t>
  </si>
  <si>
    <t>Malignant neoplasm of kidney</t>
  </si>
  <si>
    <t>C64</t>
  </si>
  <si>
    <t>Malignant neoplasm of prostate</t>
  </si>
  <si>
    <t>C61</t>
  </si>
  <si>
    <t>Malignant neoplasm of ovary</t>
  </si>
  <si>
    <t>C56</t>
  </si>
  <si>
    <t>Malignant neoplasm of body of uterus</t>
  </si>
  <si>
    <t>C54</t>
  </si>
  <si>
    <t>Malignant neoplasm of cervix uteri</t>
  </si>
  <si>
    <t>C53</t>
  </si>
  <si>
    <t>Malignant neoplasm of uterus, part unspecified, placenta and other female genital organs</t>
  </si>
  <si>
    <t>C51–C52, C55, 
C57–C58</t>
  </si>
  <si>
    <t>Malignant neoplasm of  breast</t>
  </si>
  <si>
    <t>C50</t>
  </si>
  <si>
    <t xml:space="preserve">Malignant neoplasm of bone, connec-tive tissue and skin </t>
  </si>
  <si>
    <t>C40–C49</t>
  </si>
  <si>
    <t>Malignant neoplasm of trachea, bronchus and lung</t>
  </si>
  <si>
    <t>C33–C34</t>
  </si>
  <si>
    <t>Malignant neoplasm of larynx</t>
  </si>
  <si>
    <t>C32</t>
  </si>
  <si>
    <t>Malignant neoplasm of nasal cavities,  and other respiratory organs</t>
  </si>
  <si>
    <t>C30–C31, C37–C39</t>
  </si>
  <si>
    <t>Malignant neoplasm of other digestive  organs</t>
  </si>
  <si>
    <t>C17,C26</t>
  </si>
  <si>
    <t>Malignant neoplasm of pancreas</t>
  </si>
  <si>
    <t>C25</t>
  </si>
  <si>
    <t>Malignant neoplasm of gallbladder and  extrahepatic bile ducts</t>
  </si>
  <si>
    <t>C23–C24</t>
  </si>
  <si>
    <t>Malignant neoplasm of liver and  intrahepatic bile ducts</t>
  </si>
  <si>
    <t>C22</t>
  </si>
  <si>
    <t>Malignant neoplasm of rectum</t>
  </si>
  <si>
    <t>C19–C21</t>
  </si>
  <si>
    <t>Malignant neoplasm of colon</t>
  </si>
  <si>
    <t>C18</t>
  </si>
  <si>
    <t>Malignant neoplasm of stomach</t>
  </si>
  <si>
    <t>C16</t>
  </si>
  <si>
    <t>Malignant neoplasm of oesophagus</t>
  </si>
  <si>
    <t>C15</t>
  </si>
  <si>
    <t>Malignant neoplasm of lip, oral  cavity and pharynx</t>
  </si>
  <si>
    <t>C00–C14</t>
  </si>
  <si>
    <t>II. Neoplasms</t>
  </si>
  <si>
    <t>C00–D48</t>
  </si>
  <si>
    <t>Other infectious and parasitic diseases</t>
  </si>
  <si>
    <t>A00–A09, A20–B09, B20–B99</t>
  </si>
  <si>
    <t>Viral hepatitis</t>
  </si>
  <si>
    <t>B15–B19</t>
  </si>
  <si>
    <t>Tuberculosis</t>
  </si>
  <si>
    <t>A15–A19</t>
  </si>
  <si>
    <t>I. Infectious and parasitic diseases</t>
  </si>
  <si>
    <t>A00–B99</t>
  </si>
  <si>
    <t>35–64</t>
  </si>
  <si>
    <t>15–34</t>
  </si>
  <si>
    <t>Number of deceased died at the age of</t>
  </si>
  <si>
    <t>Mortality per hundred thou-sand inhabi-tants</t>
  </si>
  <si>
    <t>Causes of death</t>
  </si>
  <si>
    <t>Code</t>
  </si>
  <si>
    <t>2.53. Mortality by causes of death, 2007</t>
  </si>
  <si>
    <t>Electric shock, other and unknown</t>
  </si>
  <si>
    <t xml:space="preserve">Cutting, stabbing tool </t>
  </si>
  <si>
    <t>Jumping down from a high place</t>
  </si>
  <si>
    <t>Gun, explosive</t>
  </si>
  <si>
    <t xml:space="preserve">Being run-over </t>
  </si>
  <si>
    <t>Drowning</t>
  </si>
  <si>
    <t>Poison</t>
  </si>
  <si>
    <t>Hanging, fastening with string</t>
  </si>
  <si>
    <t xml:space="preserve"> Way of committal</t>
  </si>
  <si>
    <t>2.54. Number of suicides by the way of committal</t>
  </si>
  <si>
    <t>2.5. Dependency ratios and ageing index (1 January) [%]</t>
  </si>
  <si>
    <t>2.10. Foreign citizens immigrating to Hungary by age-groups</t>
  </si>
  <si>
    <t>2.14. Foreign citizens emigrating from Hungary by age-groups</t>
  </si>
  <si>
    <t>2.15. Number of foreign citizens emigrating from Hungary by continents and sex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</si>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</sst>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,##0.0"/>
    <numFmt numFmtId="165" formatCode="0.0"/>
    <numFmt numFmtId="166" formatCode="General_)"/>
    <numFmt numFmtId="167" formatCode="General\)"/>
    <numFmt numFmtId="168" formatCode="#,##0______;"/>
    <numFmt numFmtId="169" formatCode="0.000"/>
    <numFmt numFmtId="170" formatCode="____@"/>
    <numFmt numFmtId="171" formatCode="__@"/>
    <numFmt numFmtId="172" formatCode="@__"/>
    <numFmt numFmtId="173" formatCode="0__"/>
  </numFmts>
  <fonts count="20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0"/>
      <name val="Arial CE"/>
      <charset val="238"/>
    </font>
    <font>
      <sz val="8"/>
      <name val="Arial Hu"/>
      <family val="2"/>
      <charset val="238"/>
    </font>
    <font>
      <vertAlign val="superscript"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Tahoma"/>
      <family val="2"/>
      <charset val="238"/>
    </font>
    <font>
      <sz val="8"/>
      <color indexed="12"/>
      <name val="Arial"/>
      <family val="2"/>
      <charset val="238"/>
    </font>
    <font>
      <i/>
      <sz val="8"/>
      <color indexed="81"/>
      <name val="Tahoma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632">
    <xf numFmtId="0" fontId="0" fillId="0" borderId="0" xfId="0"/>
    <xf numFmtId="0" fontId="2" fillId="0" borderId="0" xfId="0" applyFont="1"/>
    <xf numFmtId="164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/>
    <xf numFmtId="164" fontId="2" fillId="0" borderId="0" xfId="0" applyNumberFormat="1" applyFont="1" applyAlignment="1"/>
    <xf numFmtId="3" fontId="2" fillId="0" borderId="0" xfId="0" applyNumberFormat="1" applyFont="1" applyAlignment="1"/>
    <xf numFmtId="0" fontId="2" fillId="0" borderId="0" xfId="0" applyFont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0" fontId="2" fillId="0" borderId="12" xfId="0" applyFont="1" applyBorder="1" applyAlignment="1">
      <alignment horizontal="center" vertical="center"/>
    </xf>
    <xf numFmtId="3" fontId="2" fillId="0" borderId="0" xfId="0" applyNumberFormat="1" applyFont="1"/>
    <xf numFmtId="0" fontId="2" fillId="0" borderId="0" xfId="0" applyFont="1" applyAlignment="1">
      <alignment horizontal="left" indent="1"/>
    </xf>
    <xf numFmtId="3" fontId="4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wrapText="1"/>
    </xf>
    <xf numFmtId="3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165" fontId="2" fillId="0" borderId="0" xfId="0" applyNumberFormat="1" applyFont="1" applyAlignment="1">
      <alignment vertical="center"/>
    </xf>
    <xf numFmtId="165" fontId="2" fillId="0" borderId="0" xfId="0" applyNumberFormat="1" applyFont="1"/>
    <xf numFmtId="165" fontId="2" fillId="0" borderId="0" xfId="0" applyNumberFormat="1" applyFont="1" applyBorder="1"/>
    <xf numFmtId="165" fontId="2" fillId="0" borderId="10" xfId="0" applyNumberFormat="1" applyFont="1" applyBorder="1"/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inden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/>
    <xf numFmtId="3" fontId="2" fillId="0" borderId="0" xfId="0" applyNumberFormat="1" applyFont="1" applyAlignment="1">
      <alignment horizontal="right" vertical="center"/>
    </xf>
    <xf numFmtId="3" fontId="2" fillId="0" borderId="0" xfId="0" applyNumberFormat="1" applyFont="1" applyFill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vertical="center"/>
    </xf>
    <xf numFmtId="0" fontId="7" fillId="0" borderId="13" xfId="0" applyFont="1" applyFill="1" applyBorder="1" applyAlignment="1">
      <alignment vertical="center"/>
    </xf>
    <xf numFmtId="0" fontId="2" fillId="0" borderId="16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wrapText="1"/>
    </xf>
    <xf numFmtId="0" fontId="2" fillId="0" borderId="16" xfId="0" applyFont="1" applyFill="1" applyBorder="1" applyAlignment="1">
      <alignment horizontal="center" vertical="center"/>
    </xf>
    <xf numFmtId="0" fontId="7" fillId="0" borderId="0" xfId="0" applyFont="1" applyFill="1"/>
    <xf numFmtId="0" fontId="2" fillId="0" borderId="9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49" fontId="4" fillId="0" borderId="0" xfId="0" applyNumberFormat="1" applyFont="1" applyBorder="1" applyAlignment="1">
      <alignment horizontal="left" vertical="center"/>
    </xf>
    <xf numFmtId="0" fontId="2" fillId="0" borderId="0" xfId="0" applyFont="1"/>
    <xf numFmtId="3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left" vertical="top"/>
    </xf>
    <xf numFmtId="3" fontId="4" fillId="0" borderId="0" xfId="0" applyNumberFormat="1" applyFont="1" applyAlignment="1">
      <alignment vertical="center"/>
    </xf>
    <xf numFmtId="0" fontId="4" fillId="0" borderId="0" xfId="0" applyFont="1" applyAlignment="1">
      <alignment wrapText="1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/>
    <xf numFmtId="3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vertical="top"/>
    </xf>
    <xf numFmtId="0" fontId="2" fillId="0" borderId="9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0" fontId="2" fillId="0" borderId="0" xfId="0" applyFont="1"/>
    <xf numFmtId="165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 applyAlignment="1"/>
    <xf numFmtId="165" fontId="2" fillId="0" borderId="0" xfId="0" applyNumberFormat="1" applyFont="1" applyAlignment="1"/>
    <xf numFmtId="3" fontId="2" fillId="0" borderId="0" xfId="0" applyNumberFormat="1" applyFont="1" applyAlignment="1"/>
    <xf numFmtId="0" fontId="2" fillId="0" borderId="0" xfId="0" applyFont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4" fillId="0" borderId="9" xfId="0" applyFont="1" applyBorder="1" applyAlignment="1">
      <alignment horizontal="left" vertical="top"/>
    </xf>
    <xf numFmtId="3" fontId="4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vertical="center"/>
    </xf>
    <xf numFmtId="3" fontId="4" fillId="0" borderId="0" xfId="0" applyNumberFormat="1" applyFont="1" applyFill="1" applyAlignment="1">
      <alignment horizontal="right" vertical="center" wrapText="1"/>
    </xf>
    <xf numFmtId="0" fontId="4" fillId="0" borderId="0" xfId="0" applyNumberFormat="1" applyFont="1" applyAlignment="1">
      <alignment vertical="center"/>
    </xf>
    <xf numFmtId="3" fontId="2" fillId="0" borderId="0" xfId="0" applyNumberFormat="1" applyFont="1" applyAlignment="1">
      <alignment horizontal="right"/>
    </xf>
    <xf numFmtId="3" fontId="8" fillId="0" borderId="0" xfId="0" applyNumberFormat="1" applyFont="1" applyAlignment="1">
      <alignment horizontal="left" vertical="center" wrapText="1"/>
    </xf>
    <xf numFmtId="3" fontId="2" fillId="0" borderId="0" xfId="0" applyNumberFormat="1" applyFont="1" applyAlignment="1">
      <alignment horizontal="right" vertical="center"/>
    </xf>
    <xf numFmtId="0" fontId="2" fillId="0" borderId="0" xfId="0" applyNumberFormat="1" applyFont="1"/>
    <xf numFmtId="0" fontId="2" fillId="0" borderId="0" xfId="0" applyFont="1" applyFill="1" applyAlignment="1">
      <alignment horizontal="left" vertical="center" wrapText="1" indent="1"/>
    </xf>
    <xf numFmtId="0" fontId="2" fillId="0" borderId="0" xfId="0" applyNumberFormat="1" applyFont="1" applyAlignment="1">
      <alignment horizontal="left" indent="1"/>
    </xf>
    <xf numFmtId="0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NumberFormat="1" applyFont="1" applyBorder="1" applyAlignment="1">
      <alignment horizontal="left"/>
    </xf>
    <xf numFmtId="0" fontId="2" fillId="0" borderId="17" xfId="0" applyNumberFormat="1" applyFont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 vertical="center"/>
    </xf>
    <xf numFmtId="0" fontId="2" fillId="0" borderId="7" xfId="0" applyNumberFormat="1" applyFont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 vertical="center" wrapText="1"/>
    </xf>
    <xf numFmtId="0" fontId="10" fillId="0" borderId="9" xfId="0" applyNumberFormat="1" applyFont="1" applyBorder="1" applyAlignment="1">
      <alignment horizontal="center" vertical="top" wrapText="1"/>
    </xf>
    <xf numFmtId="0" fontId="10" fillId="0" borderId="9" xfId="0" applyNumberFormat="1" applyFont="1" applyBorder="1" applyAlignment="1">
      <alignment vertical="top"/>
    </xf>
    <xf numFmtId="3" fontId="2" fillId="0" borderId="0" xfId="0" applyNumberFormat="1" applyFont="1"/>
    <xf numFmtId="0" fontId="2" fillId="0" borderId="0" xfId="0" applyNumberFormat="1" applyFont="1" applyAlignment="1">
      <alignment vertical="center"/>
    </xf>
    <xf numFmtId="0" fontId="10" fillId="0" borderId="9" xfId="0" applyNumberFormat="1" applyFont="1" applyBorder="1" applyAlignment="1">
      <alignment horizontal="left" vertical="top" wrapText="1"/>
    </xf>
    <xf numFmtId="0" fontId="10" fillId="0" borderId="9" xfId="0" applyNumberFormat="1" applyFont="1" applyBorder="1" applyAlignment="1">
      <alignment horizontal="left" vertical="top"/>
    </xf>
    <xf numFmtId="3" fontId="4" fillId="0" borderId="0" xfId="0" applyNumberFormat="1" applyFont="1" applyBorder="1" applyAlignment="1" applyProtection="1">
      <alignment horizontal="right" vertical="center"/>
    </xf>
    <xf numFmtId="167" fontId="4" fillId="0" borderId="0" xfId="0" applyNumberFormat="1" applyFont="1" applyBorder="1" applyAlignment="1" applyProtection="1">
      <alignment horizontal="left" vertical="center" wrapText="1"/>
    </xf>
    <xf numFmtId="3" fontId="2" fillId="0" borderId="0" xfId="0" applyNumberFormat="1" applyFont="1" applyBorder="1" applyAlignment="1" applyProtection="1">
      <alignment horizontal="right" vertical="center"/>
    </xf>
    <xf numFmtId="0" fontId="2" fillId="0" borderId="0" xfId="0" applyNumberFormat="1" applyFont="1" applyBorder="1" applyAlignment="1" applyProtection="1">
      <alignment horizontal="left" vertical="center"/>
    </xf>
    <xf numFmtId="0" fontId="2" fillId="0" borderId="6" xfId="0" applyNumberFormat="1" applyFont="1" applyBorder="1" applyAlignment="1">
      <alignment horizontal="center" vertical="center"/>
    </xf>
    <xf numFmtId="167" fontId="2" fillId="0" borderId="8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indent="3"/>
    </xf>
    <xf numFmtId="0" fontId="2" fillId="0" borderId="9" xfId="0" applyNumberFormat="1" applyFont="1" applyBorder="1" applyAlignment="1">
      <alignment horizontal="left" vertical="top"/>
    </xf>
    <xf numFmtId="0" fontId="4" fillId="0" borderId="9" xfId="0" applyNumberFormat="1" applyFont="1" applyBorder="1" applyAlignment="1">
      <alignment horizontal="left" vertical="top"/>
    </xf>
    <xf numFmtId="0" fontId="3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indent="1"/>
    </xf>
    <xf numFmtId="0" fontId="2" fillId="0" borderId="1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/>
    </xf>
    <xf numFmtId="0" fontId="2" fillId="0" borderId="0" xfId="0" applyFont="1"/>
    <xf numFmtId="0" fontId="2" fillId="0" borderId="0" xfId="0" applyFont="1" applyAlignment="1">
      <alignment vertical="center"/>
    </xf>
    <xf numFmtId="3" fontId="4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 wrapText="1"/>
    </xf>
    <xf numFmtId="3" fontId="2" fillId="0" borderId="0" xfId="0" applyNumberFormat="1" applyFont="1" applyAlignment="1">
      <alignment horizontal="right" vertical="center"/>
    </xf>
    <xf numFmtId="3" fontId="2" fillId="0" borderId="0" xfId="0" applyNumberFormat="1" applyFont="1"/>
    <xf numFmtId="0" fontId="2" fillId="0" borderId="0" xfId="0" applyFont="1" applyAlignment="1">
      <alignment vertical="center"/>
    </xf>
    <xf numFmtId="0" fontId="1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top"/>
    </xf>
    <xf numFmtId="0" fontId="4" fillId="0" borderId="9" xfId="0" applyNumberFormat="1" applyFont="1" applyBorder="1" applyAlignment="1">
      <alignment horizontal="left" vertical="top"/>
    </xf>
    <xf numFmtId="3" fontId="4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166" fontId="4" fillId="0" borderId="0" xfId="0" applyNumberFormat="1" applyFont="1" applyAlignment="1" applyProtection="1">
      <alignment horizontal="left" vertical="center"/>
    </xf>
    <xf numFmtId="0" fontId="2" fillId="0" borderId="0" xfId="0" applyFont="1" applyAlignment="1"/>
    <xf numFmtId="3" fontId="2" fillId="0" borderId="0" xfId="0" applyNumberFormat="1" applyFont="1" applyAlignment="1">
      <alignment horizontal="right"/>
    </xf>
    <xf numFmtId="166" fontId="2" fillId="0" borderId="0" xfId="0" applyNumberFormat="1" applyFont="1" applyAlignment="1" applyProtection="1">
      <alignment horizontal="left" vertical="center" wrapText="1"/>
    </xf>
    <xf numFmtId="3" fontId="4" fillId="0" borderId="0" xfId="0" applyNumberFormat="1" applyFont="1" applyBorder="1" applyAlignment="1">
      <alignment horizontal="right" vertical="center"/>
    </xf>
    <xf numFmtId="0" fontId="4" fillId="0" borderId="0" xfId="0" applyFont="1"/>
    <xf numFmtId="0" fontId="4" fillId="0" borderId="0" xfId="0" applyFont="1" applyAlignment="1">
      <alignment horizontal="left" vertical="center"/>
    </xf>
    <xf numFmtId="3" fontId="2" fillId="0" borderId="0" xfId="0" applyNumberFormat="1" applyFont="1" applyBorder="1" applyAlignment="1">
      <alignment horizontal="right" vertical="center"/>
    </xf>
    <xf numFmtId="49" fontId="2" fillId="0" borderId="0" xfId="0" applyNumberFormat="1" applyFont="1" applyAlignment="1" applyProtection="1">
      <alignment horizontal="left" vertical="center" indent="1"/>
    </xf>
    <xf numFmtId="49" fontId="2" fillId="0" borderId="0" xfId="0" applyNumberFormat="1" applyFont="1" applyAlignment="1">
      <alignment horizontal="left" vertical="center" indent="1"/>
    </xf>
    <xf numFmtId="49" fontId="2" fillId="0" borderId="0" xfId="0" applyNumberFormat="1" applyFont="1" applyAlignment="1" applyProtection="1">
      <alignment horizontal="left" vertical="center" indent="1"/>
    </xf>
    <xf numFmtId="3" fontId="2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/>
    </xf>
    <xf numFmtId="0" fontId="4" fillId="0" borderId="0" xfId="0" applyFont="1" applyAlignment="1" applyProtection="1">
      <alignment horizontal="left"/>
    </xf>
    <xf numFmtId="0" fontId="12" fillId="0" borderId="1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/>
    </xf>
    <xf numFmtId="0" fontId="2" fillId="0" borderId="0" xfId="0" applyFont="1"/>
    <xf numFmtId="165" fontId="2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3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indent="6"/>
    </xf>
    <xf numFmtId="0" fontId="4" fillId="0" borderId="9" xfId="0" applyFont="1" applyBorder="1" applyAlignment="1">
      <alignment horizontal="left" vertical="top"/>
    </xf>
    <xf numFmtId="3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Border="1" applyAlignment="1">
      <alignment vertical="center"/>
    </xf>
    <xf numFmtId="3" fontId="2" fillId="0" borderId="0" xfId="0" applyNumberFormat="1" applyFont="1" applyAlignment="1"/>
    <xf numFmtId="164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/>
    </xf>
    <xf numFmtId="164" fontId="4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top"/>
    </xf>
    <xf numFmtId="0" fontId="2" fillId="0" borderId="9" xfId="0" applyFont="1" applyBorder="1" applyAlignment="1">
      <alignment horizontal="left" vertical="top"/>
    </xf>
    <xf numFmtId="165" fontId="2" fillId="0" borderId="0" xfId="0" applyNumberFormat="1" applyFont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165" fontId="2" fillId="0" borderId="0" xfId="0" applyNumberFormat="1" applyFont="1" applyAlignment="1">
      <alignment horizontal="right" vertical="center" wrapText="1"/>
    </xf>
    <xf numFmtId="3" fontId="2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wrapText="1"/>
    </xf>
    <xf numFmtId="3" fontId="2" fillId="0" borderId="0" xfId="0" applyNumberFormat="1" applyFont="1" applyAlignment="1">
      <alignment horizontal="right" wrapText="1"/>
    </xf>
    <xf numFmtId="0" fontId="2" fillId="0" borderId="2" xfId="0" applyFont="1" applyBorder="1" applyAlignment="1">
      <alignment horizontal="center" vertical="center"/>
    </xf>
    <xf numFmtId="165" fontId="2" fillId="0" borderId="0" xfId="0" applyNumberFormat="1" applyFont="1"/>
    <xf numFmtId="3" fontId="2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1" fontId="2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/>
    </xf>
    <xf numFmtId="0" fontId="2" fillId="0" borderId="16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top" wrapText="1"/>
    </xf>
    <xf numFmtId="3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18" xfId="0" applyFont="1" applyBorder="1" applyAlignment="1">
      <alignment vertical="center" wrapText="1"/>
    </xf>
    <xf numFmtId="0" fontId="2" fillId="0" borderId="0" xfId="0" applyFont="1"/>
    <xf numFmtId="3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165" fontId="2" fillId="0" borderId="0" xfId="0" applyNumberFormat="1" applyFont="1" applyAlignment="1">
      <alignment vertical="center"/>
    </xf>
    <xf numFmtId="169" fontId="2" fillId="0" borderId="0" xfId="0" applyNumberFormat="1" applyFont="1" applyAlignment="1">
      <alignment vertical="center"/>
    </xf>
    <xf numFmtId="2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/>
    <xf numFmtId="169" fontId="2" fillId="0" borderId="0" xfId="0" applyNumberFormat="1" applyFont="1" applyAlignment="1"/>
    <xf numFmtId="2" fontId="2" fillId="0" borderId="0" xfId="0" applyNumberFormat="1" applyFont="1" applyAlignment="1"/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 indent="1"/>
    </xf>
    <xf numFmtId="0" fontId="2" fillId="0" borderId="0" xfId="0" applyFont="1" applyAlignme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165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justify"/>
    </xf>
    <xf numFmtId="165" fontId="2" fillId="0" borderId="0" xfId="0" applyNumberFormat="1" applyFont="1" applyAlignment="1">
      <alignment horizontal="right"/>
    </xf>
    <xf numFmtId="0" fontId="2" fillId="0" borderId="14" xfId="0" applyFont="1" applyBorder="1" applyAlignment="1">
      <alignment horizontal="center" vertical="center"/>
    </xf>
    <xf numFmtId="2" fontId="2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3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justify" vertical="center" wrapText="1"/>
    </xf>
    <xf numFmtId="3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 indent="2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/>
    <xf numFmtId="1" fontId="2" fillId="0" borderId="0" xfId="0" applyNumberFormat="1" applyFont="1" applyAlignment="1">
      <alignment horizontal="right" vertical="center"/>
    </xf>
    <xf numFmtId="1" fontId="2" fillId="0" borderId="0" xfId="0" applyNumberFormat="1" applyFont="1" applyAlignment="1">
      <alignment horizontal="right"/>
    </xf>
    <xf numFmtId="0" fontId="2" fillId="0" borderId="12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top" wrapText="1"/>
    </xf>
    <xf numFmtId="0" fontId="2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right"/>
    </xf>
    <xf numFmtId="3" fontId="2" fillId="0" borderId="0" xfId="0" applyNumberFormat="1" applyFont="1" applyBorder="1" applyAlignment="1">
      <alignment horizontal="right" vertical="center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center"/>
    </xf>
    <xf numFmtId="0" fontId="2" fillId="0" borderId="0" xfId="0" applyNumberFormat="1" applyFont="1" applyBorder="1" applyAlignment="1">
      <alignment horizontal="center" vertical="center"/>
    </xf>
    <xf numFmtId="3" fontId="2" fillId="0" borderId="10" xfId="0" applyNumberFormat="1" applyFont="1" applyBorder="1" applyAlignment="1">
      <alignment horizontal="right"/>
    </xf>
    <xf numFmtId="0" fontId="2" fillId="0" borderId="10" xfId="0" applyNumberFormat="1" applyFont="1" applyBorder="1" applyAlignment="1">
      <alignment horizontal="right"/>
    </xf>
    <xf numFmtId="0" fontId="2" fillId="0" borderId="10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left" vertical="top"/>
    </xf>
    <xf numFmtId="0" fontId="4" fillId="0" borderId="9" xfId="0" applyNumberFormat="1" applyFont="1" applyBorder="1" applyAlignment="1">
      <alignment horizontal="left" vertical="top"/>
    </xf>
    <xf numFmtId="0" fontId="2" fillId="0" borderId="0" xfId="0" applyFont="1"/>
    <xf numFmtId="0" fontId="2" fillId="0" borderId="0" xfId="0" applyFont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/>
    <xf numFmtId="3" fontId="2" fillId="0" borderId="0" xfId="0" applyNumberFormat="1" applyFont="1" applyAlignment="1"/>
    <xf numFmtId="3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Alignment="1">
      <alignment vertical="top"/>
    </xf>
    <xf numFmtId="0" fontId="2" fillId="0" borderId="9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/>
    </xf>
    <xf numFmtId="165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3" fontId="4" fillId="0" borderId="0" xfId="0" applyNumberFormat="1" applyFont="1" applyAlignment="1"/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2" fillId="0" borderId="12" xfId="0" applyFont="1" applyBorder="1" applyAlignment="1">
      <alignment horizontal="center" vertical="center"/>
    </xf>
    <xf numFmtId="0" fontId="2" fillId="0" borderId="0" xfId="0" applyFont="1"/>
    <xf numFmtId="2" fontId="2" fillId="0" borderId="0" xfId="0" applyNumberFormat="1" applyFont="1"/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right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/>
    </xf>
    <xf numFmtId="2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/>
    <xf numFmtId="165" fontId="2" fillId="0" borderId="0" xfId="0" applyNumberFormat="1" applyFont="1" applyAlignment="1"/>
    <xf numFmtId="3" fontId="2" fillId="0" borderId="0" xfId="0" applyNumberFormat="1" applyFont="1" applyAlignment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vertical="top"/>
    </xf>
    <xf numFmtId="3" fontId="2" fillId="0" borderId="0" xfId="0" applyNumberFormat="1" applyFont="1"/>
    <xf numFmtId="0" fontId="2" fillId="0" borderId="0" xfId="0" applyFont="1" applyAlignment="1">
      <alignment horizontal="left" indent="1"/>
    </xf>
    <xf numFmtId="49" fontId="2" fillId="0" borderId="0" xfId="0" applyNumberFormat="1" applyFont="1"/>
    <xf numFmtId="0" fontId="2" fillId="0" borderId="0" xfId="0" applyFont="1" applyAlignment="1"/>
    <xf numFmtId="2" fontId="4" fillId="0" borderId="0" xfId="0" applyNumberFormat="1" applyFont="1" applyAlignment="1"/>
    <xf numFmtId="2" fontId="4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/>
    </xf>
    <xf numFmtId="49" fontId="4" fillId="0" borderId="0" xfId="0" applyNumberFormat="1" applyFont="1" applyAlignment="1"/>
    <xf numFmtId="2" fontId="2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vertical="center"/>
    </xf>
    <xf numFmtId="49" fontId="2" fillId="0" borderId="0" xfId="0" applyNumberFormat="1" applyFont="1" applyAlignment="1"/>
    <xf numFmtId="49" fontId="4" fillId="0" borderId="0" xfId="0" applyNumberFormat="1" applyFont="1" applyAlignment="1">
      <alignment horizontal="left"/>
    </xf>
    <xf numFmtId="0" fontId="2" fillId="0" borderId="4" xfId="0" applyNumberFormat="1" applyFont="1" applyBorder="1" applyAlignment="1">
      <alignment horizontal="center" vertical="center"/>
    </xf>
    <xf numFmtId="0" fontId="2" fillId="0" borderId="16" xfId="0" applyNumberFormat="1" applyFont="1" applyBorder="1" applyAlignment="1">
      <alignment horizontal="center" vertical="center"/>
    </xf>
    <xf numFmtId="0" fontId="2" fillId="0" borderId="9" xfId="0" applyNumberFormat="1" applyFont="1" applyBorder="1" applyAlignment="1">
      <alignment horizontal="left" vertical="top" wrapText="1"/>
    </xf>
    <xf numFmtId="0" fontId="4" fillId="0" borderId="9" xfId="0" applyNumberFormat="1" applyFont="1" applyBorder="1" applyAlignment="1">
      <alignment horizontal="left" vertical="top"/>
    </xf>
    <xf numFmtId="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0" fontId="2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3" fontId="2" fillId="0" borderId="0" xfId="0" applyNumberFormat="1" applyFont="1" applyAlignment="1">
      <alignment horizontal="right"/>
    </xf>
    <xf numFmtId="0" fontId="2" fillId="0" borderId="1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/>
    <xf numFmtId="0" fontId="2" fillId="0" borderId="0" xfId="0" applyFont="1" applyAlignment="1">
      <alignment horizontal="left" vertical="center"/>
    </xf>
    <xf numFmtId="3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3" fontId="4" fillId="0" borderId="0" xfId="0" applyNumberFormat="1" applyFont="1" applyAlignment="1"/>
    <xf numFmtId="0" fontId="4" fillId="0" borderId="10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1" fillId="0" borderId="0" xfId="0" applyFont="1"/>
    <xf numFmtId="164" fontId="2" fillId="0" borderId="0" xfId="0" applyNumberFormat="1" applyFont="1" applyAlignment="1">
      <alignment horizontal="right" vertical="center" wrapText="1"/>
    </xf>
    <xf numFmtId="3" fontId="2" fillId="0" borderId="0" xfId="0" applyNumberFormat="1" applyFont="1" applyAlignment="1">
      <alignment horizontal="right" vertical="center" wrapText="1"/>
    </xf>
    <xf numFmtId="170" fontId="2" fillId="0" borderId="0" xfId="0" applyNumberFormat="1" applyFont="1" applyAlignment="1">
      <alignment vertical="center"/>
    </xf>
    <xf numFmtId="171" fontId="2" fillId="0" borderId="0" xfId="0" applyNumberFormat="1" applyFont="1" applyAlignment="1">
      <alignment vertical="center"/>
    </xf>
    <xf numFmtId="164" fontId="2" fillId="0" borderId="0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0" fontId="2" fillId="0" borderId="0" xfId="0" applyFont="1" applyBorder="1" applyAlignment="1">
      <alignment vertical="center" wrapText="1"/>
    </xf>
    <xf numFmtId="164" fontId="2" fillId="0" borderId="0" xfId="0" applyNumberFormat="1" applyFont="1" applyBorder="1" applyAlignment="1">
      <alignment horizontal="right"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1" fillId="0" borderId="0" xfId="0" applyFont="1" applyAlignment="1">
      <alignment vertical="top"/>
    </xf>
    <xf numFmtId="164" fontId="4" fillId="0" borderId="0" xfId="0" applyNumberFormat="1" applyFont="1" applyBorder="1" applyAlignment="1">
      <alignment horizontal="right" vertical="center" wrapText="1"/>
    </xf>
    <xf numFmtId="3" fontId="4" fillId="0" borderId="0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vertical="center"/>
    </xf>
    <xf numFmtId="165" fontId="2" fillId="0" borderId="0" xfId="0" applyNumberFormat="1" applyFont="1" applyAlignment="1">
      <alignment horizontal="right" vertical="center" wrapText="1"/>
    </xf>
    <xf numFmtId="165" fontId="2" fillId="0" borderId="0" xfId="0" applyNumberFormat="1" applyFont="1" applyBorder="1" applyAlignment="1">
      <alignment horizontal="right" vertical="center" wrapText="1"/>
    </xf>
    <xf numFmtId="0" fontId="1" fillId="0" borderId="0" xfId="0" applyFont="1" applyAlignment="1">
      <alignment vertical="center"/>
    </xf>
    <xf numFmtId="0" fontId="2" fillId="0" borderId="14" xfId="0" applyFont="1" applyBorder="1" applyAlignment="1">
      <alignment horizontal="center" vertical="center"/>
    </xf>
    <xf numFmtId="0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vertical="center" wrapText="1"/>
    </xf>
    <xf numFmtId="164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165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vertical="center" wrapText="1"/>
    </xf>
    <xf numFmtId="165" fontId="4" fillId="0" borderId="0" xfId="0" applyNumberFormat="1" applyFont="1" applyBorder="1" applyAlignment="1"/>
    <xf numFmtId="3" fontId="4" fillId="0" borderId="0" xfId="0" applyNumberFormat="1" applyFont="1" applyBorder="1" applyAlignment="1"/>
    <xf numFmtId="0" fontId="4" fillId="0" borderId="0" xfId="0" applyNumberFormat="1" applyFont="1" applyBorder="1" applyAlignment="1"/>
    <xf numFmtId="165" fontId="2" fillId="0" borderId="0" xfId="0" applyNumberFormat="1" applyFont="1" applyBorder="1" applyAlignment="1">
      <alignment horizontal="right" vertical="center"/>
    </xf>
    <xf numFmtId="3" fontId="2" fillId="0" borderId="0" xfId="0" applyNumberFormat="1" applyFont="1" applyBorder="1" applyAlignment="1">
      <alignment horizontal="right" vertical="center"/>
    </xf>
    <xf numFmtId="0" fontId="2" fillId="0" borderId="0" xfId="0" applyNumberFormat="1" applyFont="1" applyBorder="1" applyAlignment="1">
      <alignment vertical="center"/>
    </xf>
    <xf numFmtId="0" fontId="2" fillId="0" borderId="0" xfId="0" applyNumberFormat="1" applyFont="1" applyBorder="1" applyAlignment="1">
      <alignment horizontal="left" vertical="top"/>
    </xf>
    <xf numFmtId="165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 vertical="center" wrapText="1" indent="3"/>
    </xf>
    <xf numFmtId="0" fontId="1" fillId="0" borderId="0" xfId="0" applyNumberFormat="1" applyFont="1"/>
    <xf numFmtId="0" fontId="2" fillId="0" borderId="0" xfId="0" applyNumberFormat="1" applyFont="1" applyBorder="1" applyAlignment="1">
      <alignment horizontal="right" vertical="center"/>
    </xf>
    <xf numFmtId="0" fontId="2" fillId="0" borderId="0" xfId="0" applyNumberFormat="1" applyFont="1" applyBorder="1" applyAlignment="1">
      <alignment horizontal="left" vertical="center" indent="2"/>
    </xf>
    <xf numFmtId="0" fontId="2" fillId="0" borderId="0" xfId="0" applyNumberFormat="1" applyFont="1" applyBorder="1" applyAlignment="1">
      <alignment horizontal="left" vertical="center" indent="1"/>
    </xf>
    <xf numFmtId="0" fontId="2" fillId="0" borderId="0" xfId="0" applyNumberFormat="1" applyFont="1" applyBorder="1" applyAlignment="1">
      <alignment horizontal="left" vertical="center" wrapText="1" indent="1"/>
    </xf>
    <xf numFmtId="0" fontId="2" fillId="0" borderId="4" xfId="0" applyNumberFormat="1" applyFont="1" applyBorder="1" applyAlignment="1">
      <alignment horizontal="center" vertical="center"/>
    </xf>
    <xf numFmtId="0" fontId="2" fillId="0" borderId="16" xfId="0" applyNumberFormat="1" applyFont="1" applyBorder="1" applyAlignment="1">
      <alignment horizontal="center"/>
    </xf>
    <xf numFmtId="0" fontId="2" fillId="0" borderId="16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3" fontId="2" fillId="0" borderId="0" xfId="0" applyNumberFormat="1" applyFont="1" applyAlignment="1"/>
    <xf numFmtId="0" fontId="2" fillId="0" borderId="0" xfId="0" applyFont="1" applyAlignment="1">
      <alignment vertical="center"/>
    </xf>
    <xf numFmtId="165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 wrapText="1"/>
    </xf>
    <xf numFmtId="165" fontId="4" fillId="0" borderId="0" xfId="0" applyNumberFormat="1" applyFont="1" applyBorder="1" applyAlignment="1">
      <alignment horizontal="right" vertical="center"/>
    </xf>
    <xf numFmtId="3" fontId="4" fillId="0" borderId="0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 indent="2"/>
    </xf>
    <xf numFmtId="0" fontId="2" fillId="0" borderId="0" xfId="0" applyFont="1" applyBorder="1" applyAlignment="1">
      <alignment horizontal="left" vertical="center" indent="1"/>
    </xf>
    <xf numFmtId="0" fontId="2" fillId="0" borderId="1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0" fillId="0" borderId="0" xfId="0"/>
    <xf numFmtId="3" fontId="2" fillId="0" borderId="0" xfId="0" applyNumberFormat="1" applyFont="1" applyAlignment="1">
      <alignment horizontal="right" vertical="center" wrapText="1"/>
    </xf>
    <xf numFmtId="2" fontId="2" fillId="0" borderId="0" xfId="0" applyNumberFormat="1" applyFont="1" applyAlignment="1">
      <alignment horizontal="left" vertical="center" indent="1"/>
    </xf>
    <xf numFmtId="2" fontId="2" fillId="0" borderId="0" xfId="0" applyNumberFormat="1" applyFont="1" applyAlignment="1">
      <alignment vertical="center"/>
    </xf>
    <xf numFmtId="3" fontId="4" fillId="0" borderId="0" xfId="0" applyNumberFormat="1" applyFont="1" applyAlignment="1">
      <alignment horizontal="right" wrapText="1"/>
    </xf>
    <xf numFmtId="0" fontId="4" fillId="0" borderId="0" xfId="0" applyFont="1" applyAlignment="1"/>
    <xf numFmtId="3" fontId="10" fillId="0" borderId="0" xfId="0" applyNumberFormat="1" applyFont="1" applyAlignment="1">
      <alignment horizontal="right" wrapText="1"/>
    </xf>
    <xf numFmtId="0" fontId="2" fillId="0" borderId="16" xfId="0" applyFont="1" applyBorder="1" applyAlignment="1">
      <alignment horizontal="center" vertical="center"/>
    </xf>
    <xf numFmtId="0" fontId="0" fillId="0" borderId="0" xfId="0"/>
    <xf numFmtId="0" fontId="2" fillId="0" borderId="0" xfId="0" applyFont="1" applyBorder="1" applyAlignment="1">
      <alignment horizontal="right" vertical="center" wrapText="1"/>
    </xf>
    <xf numFmtId="172" fontId="3" fillId="0" borderId="0" xfId="0" applyNumberFormat="1" applyFont="1" applyAlignment="1">
      <alignment horizontal="right" vertical="center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 vertical="center" indent="3"/>
    </xf>
    <xf numFmtId="173" fontId="3" fillId="0" borderId="0" xfId="0" applyNumberFormat="1" applyFont="1" applyAlignment="1">
      <alignment horizontal="right" vertical="center"/>
    </xf>
    <xf numFmtId="0" fontId="2" fillId="0" borderId="0" xfId="0" applyFont="1" applyBorder="1" applyAlignment="1">
      <alignment vertical="center"/>
    </xf>
    <xf numFmtId="3" fontId="3" fillId="0" borderId="0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Fill="1" applyBorder="1" applyAlignment="1">
      <alignment horizontal="right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2" fillId="0" borderId="0" xfId="0" applyFont="1"/>
    <xf numFmtId="3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indent="4"/>
    </xf>
    <xf numFmtId="3" fontId="4" fillId="0" borderId="0" xfId="0" applyNumberFormat="1" applyFont="1"/>
    <xf numFmtId="0" fontId="4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2" fontId="2" fillId="0" borderId="0" xfId="0" applyNumberFormat="1" applyFont="1" applyAlignment="1">
      <alignment horizontal="left" vertical="center" indent="4"/>
    </xf>
    <xf numFmtId="0" fontId="2" fillId="0" borderId="16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/>
    <xf numFmtId="3" fontId="4" fillId="0" borderId="0" xfId="0" applyNumberFormat="1" applyFont="1" applyFill="1" applyAlignment="1">
      <alignment vertical="center"/>
    </xf>
    <xf numFmtId="2" fontId="4" fillId="0" borderId="0" xfId="0" applyNumberFormat="1" applyFont="1" applyFill="1"/>
    <xf numFmtId="0" fontId="4" fillId="0" borderId="0" xfId="0" applyFont="1" applyAlignment="1">
      <alignment vertical="top"/>
    </xf>
    <xf numFmtId="3" fontId="2" fillId="0" borderId="0" xfId="0" applyNumberFormat="1" applyFont="1" applyFill="1" applyAlignment="1"/>
    <xf numFmtId="2" fontId="2" fillId="0" borderId="0" xfId="0" applyNumberFormat="1" applyFont="1" applyFill="1"/>
    <xf numFmtId="0" fontId="2" fillId="0" borderId="0" xfId="0" applyFont="1" applyAlignment="1">
      <alignment vertical="top" wrapText="1"/>
    </xf>
    <xf numFmtId="2" fontId="2" fillId="0" borderId="0" xfId="0" applyNumberFormat="1" applyFont="1" applyFill="1" applyAlignment="1"/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Alignment="1">
      <alignment vertical="top"/>
    </xf>
    <xf numFmtId="3" fontId="2" fillId="0" borderId="0" xfId="0" applyNumberFormat="1" applyFont="1" applyFill="1" applyAlignment="1">
      <alignment vertical="center"/>
    </xf>
    <xf numFmtId="3" fontId="4" fillId="0" borderId="0" xfId="0" applyNumberFormat="1" applyFont="1" applyFill="1" applyAlignment="1"/>
    <xf numFmtId="0" fontId="4" fillId="0" borderId="0" xfId="0" applyFont="1" applyAlignment="1">
      <alignment vertical="top" wrapText="1"/>
    </xf>
    <xf numFmtId="3" fontId="4" fillId="0" borderId="0" xfId="0" applyNumberFormat="1" applyFont="1" applyFill="1" applyAlignment="1">
      <alignment horizontal="right"/>
    </xf>
    <xf numFmtId="2" fontId="4" fillId="0" borderId="0" xfId="0" applyNumberFormat="1" applyFont="1" applyFill="1" applyAlignment="1"/>
    <xf numFmtId="0" fontId="4" fillId="0" borderId="0" xfId="0" applyFont="1" applyAlignment="1">
      <alignment wrapText="1"/>
    </xf>
    <xf numFmtId="0" fontId="4" fillId="0" borderId="0" xfId="0" applyFont="1" applyAlignment="1"/>
    <xf numFmtId="3" fontId="2" fillId="0" borderId="0" xfId="0" applyNumberFormat="1" applyFont="1" applyFill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top" wrapText="1"/>
    </xf>
    <xf numFmtId="3" fontId="2" fillId="0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left" vertical="top"/>
    </xf>
    <xf numFmtId="3" fontId="2" fillId="0" borderId="0" xfId="0" applyNumberFormat="1" applyFont="1" applyFill="1"/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3" fontId="4" fillId="0" borderId="0" xfId="0" applyNumberFormat="1" applyFont="1" applyFill="1" applyAlignment="1">
      <alignment horizontal="right" vertical="center"/>
    </xf>
    <xf numFmtId="0" fontId="4" fillId="0" borderId="0" xfId="0" applyFont="1" applyAlignment="1">
      <alignment horizontal="left" vertical="top"/>
    </xf>
    <xf numFmtId="3" fontId="4" fillId="0" borderId="0" xfId="0" applyNumberFormat="1" applyFont="1" applyFill="1"/>
    <xf numFmtId="0" fontId="4" fillId="0" borderId="0" xfId="0" applyFont="1" applyAlignment="1">
      <alignment horizontal="left" vertical="top" wrapText="1"/>
    </xf>
    <xf numFmtId="3" fontId="2" fillId="0" borderId="0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/>
    <xf numFmtId="0" fontId="2" fillId="0" borderId="16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Fill="1"/>
    <xf numFmtId="0" fontId="2" fillId="0" borderId="0" xfId="0" applyFont="1" applyFill="1"/>
    <xf numFmtId="3" fontId="4" fillId="0" borderId="0" xfId="0" applyNumberFormat="1" applyFont="1" applyFill="1" applyAlignment="1">
      <alignment horizontal="right" vertical="center"/>
    </xf>
    <xf numFmtId="3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vertical="center"/>
    </xf>
    <xf numFmtId="3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3" fontId="2" fillId="0" borderId="0" xfId="0" applyNumberFormat="1" applyFont="1" applyFill="1" applyAlignment="1">
      <alignment horizontal="right" vertical="center"/>
    </xf>
    <xf numFmtId="0" fontId="2" fillId="0" borderId="2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top"/>
    </xf>
    <xf numFmtId="0" fontId="17" fillId="0" borderId="0" xfId="0" applyFont="1" applyAlignment="1">
      <alignment horizontal="center"/>
    </xf>
    <xf numFmtId="0" fontId="18" fillId="0" borderId="0" xfId="0" applyFont="1"/>
    <xf numFmtId="0" fontId="19" fillId="0" borderId="0" xfId="1" applyFont="1"/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2" fillId="0" borderId="12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top" wrapText="1"/>
    </xf>
    <xf numFmtId="0" fontId="2" fillId="0" borderId="20" xfId="0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/>
    </xf>
    <xf numFmtId="0" fontId="2" fillId="0" borderId="11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center" vertical="center"/>
    </xf>
    <xf numFmtId="168" fontId="4" fillId="0" borderId="0" xfId="0" applyNumberFormat="1" applyFont="1" applyBorder="1" applyAlignment="1">
      <alignment horizontal="center" vertical="center"/>
    </xf>
    <xf numFmtId="168" fontId="4" fillId="0" borderId="10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0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1" xfId="0" applyFont="1" applyBorder="1"/>
    <xf numFmtId="0" fontId="2" fillId="0" borderId="5" xfId="0" applyFont="1" applyBorder="1"/>
    <xf numFmtId="0" fontId="2" fillId="0" borderId="12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7" xfId="0" applyNumberFormat="1" applyFont="1" applyBorder="1" applyAlignment="1">
      <alignment horizontal="center" vertical="center" wrapText="1"/>
    </xf>
    <xf numFmtId="0" fontId="2" fillId="0" borderId="18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wrapText="1"/>
    </xf>
    <xf numFmtId="0" fontId="2" fillId="0" borderId="2" xfId="0" applyFont="1" applyBorder="1" applyAlignment="1"/>
    <xf numFmtId="0" fontId="2" fillId="0" borderId="22" xfId="0" applyFont="1" applyBorder="1" applyAlignment="1">
      <alignment horizontal="center" vertical="center" wrapText="1"/>
    </xf>
    <xf numFmtId="0" fontId="2" fillId="0" borderId="18" xfId="0" applyFont="1" applyBorder="1" applyAlignment="1">
      <alignment vertical="center" wrapText="1"/>
    </xf>
    <xf numFmtId="0" fontId="2" fillId="0" borderId="19" xfId="0" applyFont="1" applyBorder="1" applyAlignment="1">
      <alignment vertical="center" wrapText="1"/>
    </xf>
    <xf numFmtId="3" fontId="2" fillId="0" borderId="0" xfId="0" applyNumberFormat="1" applyFont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20" xfId="0" applyFont="1" applyBorder="1" applyAlignment="1">
      <alignment horizontal="center" vertical="center"/>
    </xf>
    <xf numFmtId="3" fontId="2" fillId="0" borderId="0" xfId="0" applyNumberFormat="1" applyFont="1" applyAlignment="1">
      <alignment horizontal="center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/>
    </xf>
    <xf numFmtId="0" fontId="2" fillId="0" borderId="20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14" fillId="0" borderId="9" xfId="0" applyFont="1" applyBorder="1" applyAlignment="1">
      <alignment horizontal="left" vertical="top" indent="3"/>
    </xf>
    <xf numFmtId="0" fontId="1" fillId="0" borderId="9" xfId="0" applyFont="1" applyBorder="1" applyAlignment="1">
      <alignment horizontal="left" vertical="top" indent="3"/>
    </xf>
    <xf numFmtId="0" fontId="2" fillId="0" borderId="1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4" fillId="0" borderId="9" xfId="0" applyNumberFormat="1" applyFont="1" applyBorder="1" applyAlignment="1">
      <alignment horizontal="left" vertical="top" indent="3"/>
    </xf>
    <xf numFmtId="0" fontId="1" fillId="0" borderId="9" xfId="0" applyNumberFormat="1" applyFont="1" applyBorder="1" applyAlignment="1">
      <alignment horizontal="left" vertical="top" indent="3"/>
    </xf>
    <xf numFmtId="0" fontId="2" fillId="0" borderId="13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4" fillId="0" borderId="9" xfId="0" applyNumberFormat="1" applyFont="1" applyBorder="1" applyAlignment="1">
      <alignment horizontal="left" vertical="top" indent="2"/>
    </xf>
    <xf numFmtId="0" fontId="1" fillId="0" borderId="9" xfId="0" applyNumberFormat="1" applyFont="1" applyBorder="1" applyAlignment="1">
      <alignment horizontal="left" vertical="top" indent="2"/>
    </xf>
    <xf numFmtId="0" fontId="2" fillId="0" borderId="14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 vertical="center"/>
    </xf>
    <xf numFmtId="0" fontId="1" fillId="0" borderId="5" xfId="0" applyFont="1" applyBorder="1" applyAlignme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16" fontId="15" fillId="0" borderId="0" xfId="0" applyNumberFormat="1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5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15" fillId="0" borderId="9" xfId="0" applyFont="1" applyFill="1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2" fillId="0" borderId="7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tyles" Target="styles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40.bin"/></Relationships>
</file>

<file path=xl/worksheets/_rels/sheet4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41.bin"/></Relationships>
</file>

<file path=xl/worksheets/_rels/sheet4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42.bin"/></Relationships>
</file>

<file path=xl/worksheets/_rels/sheet4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43.bin"/></Relationships>
</file>

<file path=xl/worksheets/_rels/sheet4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44.bin"/></Relationships>
</file>

<file path=xl/worksheets/_rels/sheet4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45.bin"/></Relationships>
</file>

<file path=xl/worksheets/_rels/sheet4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4.xml"/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46.bin"/></Relationships>
</file>

<file path=xl/worksheets/_rels/sheet4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5.xml"/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47.bin"/></Relationships>
</file>

<file path=xl/worksheets/_rels/sheet4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6.xml"/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7.xml"/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49.bin"/></Relationships>
</file>

<file path=xl/worksheets/_rels/sheet5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8.xml"/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50.bin"/></Relationships>
</file>

<file path=xl/worksheets/_rels/sheet5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9.xml"/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51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0.xml"/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53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396C41-3381-472D-952F-C84957E84DFD}">
  <sheetPr codeName="Munka1"/>
  <dimension ref="A1:A55"/>
  <sheetViews>
    <sheetView tabSelected="1" zoomScaleNormal="100" workbookViewId="0"/>
  </sheetViews>
  <sheetFormatPr defaultRowHeight="12.75"/>
  <cols>
    <col min="1" max="1" width="82" style="511" bestFit="1" customWidth="1"/>
    <col min="2" max="16384" width="9.140625" style="511"/>
  </cols>
  <sheetData>
    <row r="1" spans="1:1">
      <c r="A1" s="510" t="s">
        <v>619</v>
      </c>
    </row>
    <row r="2" spans="1:1">
      <c r="A2" s="512" t="s">
        <v>9</v>
      </c>
    </row>
    <row r="3" spans="1:1">
      <c r="A3" s="512" t="s">
        <v>18</v>
      </c>
    </row>
    <row r="4" spans="1:1">
      <c r="A4" s="512" t="s">
        <v>42</v>
      </c>
    </row>
    <row r="5" spans="1:1">
      <c r="A5" s="512" t="s">
        <v>46</v>
      </c>
    </row>
    <row r="6" spans="1:1">
      <c r="A6" s="512" t="s">
        <v>615</v>
      </c>
    </row>
    <row r="7" spans="1:1">
      <c r="A7" s="512" t="s">
        <v>64</v>
      </c>
    </row>
    <row r="8" spans="1:1">
      <c r="A8" s="512" t="s">
        <v>72</v>
      </c>
    </row>
    <row r="9" spans="1:1">
      <c r="A9" s="512" t="s">
        <v>79</v>
      </c>
    </row>
    <row r="10" spans="1:1">
      <c r="A10" s="512" t="s">
        <v>89</v>
      </c>
    </row>
    <row r="11" spans="1:1">
      <c r="A11" s="512" t="s">
        <v>616</v>
      </c>
    </row>
    <row r="12" spans="1:1">
      <c r="A12" s="512" t="s">
        <v>104</v>
      </c>
    </row>
    <row r="13" spans="1:1">
      <c r="A13" s="512" t="s">
        <v>105</v>
      </c>
    </row>
    <row r="14" spans="1:1">
      <c r="A14" s="512" t="s">
        <v>108</v>
      </c>
    </row>
    <row r="15" spans="1:1">
      <c r="A15" s="512" t="s">
        <v>617</v>
      </c>
    </row>
    <row r="16" spans="1:1">
      <c r="A16" s="512" t="s">
        <v>618</v>
      </c>
    </row>
    <row r="17" spans="1:1">
      <c r="A17" s="512" t="s">
        <v>116</v>
      </c>
    </row>
    <row r="18" spans="1:1">
      <c r="A18" s="512" t="s">
        <v>126</v>
      </c>
    </row>
    <row r="19" spans="1:1">
      <c r="A19" s="512" t="s">
        <v>136</v>
      </c>
    </row>
    <row r="20" spans="1:1">
      <c r="A20" s="512" t="s">
        <v>143</v>
      </c>
    </row>
    <row r="21" spans="1:1">
      <c r="A21" s="512" t="s">
        <v>149</v>
      </c>
    </row>
    <row r="22" spans="1:1">
      <c r="A22" s="512" t="s">
        <v>151</v>
      </c>
    </row>
    <row r="23" spans="1:1">
      <c r="A23" s="512" t="s">
        <v>158</v>
      </c>
    </row>
    <row r="24" spans="1:1">
      <c r="A24" s="512" t="s">
        <v>159</v>
      </c>
    </row>
    <row r="25" spans="1:1">
      <c r="A25" s="512" t="s">
        <v>167</v>
      </c>
    </row>
    <row r="26" spans="1:1">
      <c r="A26" s="512" t="s">
        <v>177</v>
      </c>
    </row>
    <row r="27" spans="1:1">
      <c r="A27" s="512" t="s">
        <v>183</v>
      </c>
    </row>
    <row r="28" spans="1:1">
      <c r="A28" s="512" t="s">
        <v>194</v>
      </c>
    </row>
    <row r="29" spans="1:1">
      <c r="A29" s="512" t="s">
        <v>202</v>
      </c>
    </row>
    <row r="30" spans="1:1">
      <c r="A30" s="512" t="s">
        <v>204</v>
      </c>
    </row>
    <row r="31" spans="1:1">
      <c r="A31" s="512" t="s">
        <v>213</v>
      </c>
    </row>
    <row r="32" spans="1:1">
      <c r="A32" s="512" t="s">
        <v>226</v>
      </c>
    </row>
    <row r="33" spans="1:1">
      <c r="A33" s="512" t="s">
        <v>235</v>
      </c>
    </row>
    <row r="34" spans="1:1">
      <c r="A34" s="512" t="s">
        <v>239</v>
      </c>
    </row>
    <row r="35" spans="1:1">
      <c r="A35" s="512" t="s">
        <v>246</v>
      </c>
    </row>
    <row r="36" spans="1:1">
      <c r="A36" s="512" t="s">
        <v>253</v>
      </c>
    </row>
    <row r="37" spans="1:1">
      <c r="A37" s="512" t="s">
        <v>258</v>
      </c>
    </row>
    <row r="38" spans="1:1">
      <c r="A38" s="512" t="s">
        <v>260</v>
      </c>
    </row>
    <row r="39" spans="1:1">
      <c r="A39" s="512" t="s">
        <v>263</v>
      </c>
    </row>
    <row r="40" spans="1:1">
      <c r="A40" s="512" t="s">
        <v>267</v>
      </c>
    </row>
    <row r="41" spans="1:1">
      <c r="A41" s="512" t="s">
        <v>276</v>
      </c>
    </row>
    <row r="42" spans="1:1">
      <c r="A42" s="512" t="s">
        <v>290</v>
      </c>
    </row>
    <row r="43" spans="1:1">
      <c r="A43" s="512" t="s">
        <v>294</v>
      </c>
    </row>
    <row r="44" spans="1:1">
      <c r="A44" s="512" t="s">
        <v>307</v>
      </c>
    </row>
    <row r="45" spans="1:1">
      <c r="A45" s="512" t="s">
        <v>322</v>
      </c>
    </row>
    <row r="46" spans="1:1">
      <c r="A46" s="512" t="s">
        <v>337</v>
      </c>
    </row>
    <row r="47" spans="1:1">
      <c r="A47" s="512" t="s">
        <v>356</v>
      </c>
    </row>
    <row r="48" spans="1:1">
      <c r="A48" s="512" t="s">
        <v>363</v>
      </c>
    </row>
    <row r="49" spans="1:1">
      <c r="A49" s="512" t="s">
        <v>379</v>
      </c>
    </row>
    <row r="50" spans="1:1">
      <c r="A50" s="512" t="s">
        <v>391</v>
      </c>
    </row>
    <row r="51" spans="1:1">
      <c r="A51" s="512" t="s">
        <v>405</v>
      </c>
    </row>
    <row r="52" spans="1:1">
      <c r="A52" s="512" t="s">
        <v>419</v>
      </c>
    </row>
    <row r="53" spans="1:1">
      <c r="A53" s="512" t="s">
        <v>446</v>
      </c>
    </row>
    <row r="54" spans="1:1">
      <c r="A54" s="512" t="s">
        <v>604</v>
      </c>
    </row>
    <row r="55" spans="1:1">
      <c r="A55" s="512" t="s">
        <v>614</v>
      </c>
    </row>
  </sheetData>
  <hyperlinks>
    <hyperlink ref="A2" location="2.1.!A1" display="2.1. Population by sex (1 January)" xr:uid="{5635F66D-CAB3-4E94-938F-80C3220E09A1}"/>
    <hyperlink ref="A3" location="2.2.!A1" display="2.2. Population by age-groups (1 January)" xr:uid="{38AC1DD4-07EC-44AB-8A95-6EB585BE9270}"/>
    <hyperlink ref="A4" location="2.3.!A1" display="2.3. Population by age (1 January)" xr:uid="{5D5B07D6-8B74-4265-BE8C-F06789C0E015}"/>
    <hyperlink ref="A5" location="2.4.!A1" display="2.4. Number of females per thousand males by age-groups (1 January)" xr:uid="{BA072186-0B11-40E6-B645-7ADE50A163B3}"/>
    <hyperlink ref="A6" location="2.5.!A1" display="2.5. Dependency ratios and ageing index (1 January) [%]" xr:uid="{495A9128-F211-4C40-B050-E8A6AC1BA1A9}"/>
    <hyperlink ref="A7" location="2.6.!A1" display="2.6. Population aged 15 years and over by marital status (1 January)" xr:uid="{1BCC3957-8FA7-49A9-B3F5-3BE22A4ED192}"/>
    <hyperlink ref="A8" location="2.7.!A1" display="2.7. Number and population of settlements (1 January)" xr:uid="{6780438A-EDB9-4572-8744-B666B1847B04}"/>
    <hyperlink ref="A9" location="2.8.!A1" display="2.8. Internal migrations" xr:uid="{ECBE888F-E706-4B1F-9878-B0E52F687826}"/>
    <hyperlink ref="A10" location="2.9.!A1" display="2.9. Directions of internal migrations, 2007" xr:uid="{847CE6EE-5A2D-4663-93D8-05BC8FC8723B}"/>
    <hyperlink ref="A11" location="2.10.!A1" display="2.10. Foreign citizens immigrating to Hungary by age-groups" xr:uid="{8B05CA8F-DE12-4449-A02D-786AB4159C58}"/>
    <hyperlink ref="A12" location="2.11.!A1" display="2.11. Number of foreign citizens immigrating to Hungary by continents and sex" xr:uid="{11EA604D-521D-4825-96E9-BD9B1364184C}"/>
    <hyperlink ref="A13" location="2.12.!A1" display="2.12. Number of foreign citizens residing in Hungary by continents and sex (1 January)" xr:uid="{A2EE2ABE-DF35-4F38-8755-F042C1E8E49B}"/>
    <hyperlink ref="A14" location="2.13.!A1" display="2.13. Foreign citizens residing in Hungary by age-group and sex (1 January)" xr:uid="{C2A270CD-A015-4930-B461-30091E1341AE}"/>
    <hyperlink ref="A15" location="2.14.!A1" display="2.14. Foreign citizens emigrating from Hungary by age-groups" xr:uid="{14387CDA-C428-4668-B783-F21D7E80FB1D}"/>
    <hyperlink ref="A16" location="2.15.!A1" display="2.15. Number of foreign citizens emigrating from Hungary by continents and sex" xr:uid="{C6F33C32-7399-4CC5-B066-C41CE854B1A8}"/>
    <hyperlink ref="A17" location="2.16.!A1" display="2.16. People naturalized in Hungary by age-group and sex" xr:uid="{7FC517DE-D4D7-40A1-A02A-D97FD33393A8}"/>
    <hyperlink ref="A18" location="2.17.!A1" display="2.17. People naturalized in Hungary by previous citizenship" xr:uid="{7028652B-106A-4765-B6E4-9B4FE971A768}"/>
    <hyperlink ref="A19" location="2.18.!A1" display="2.18. Marital status of marrying persons" xr:uid="{432B66F5-973D-4EB1-805F-18C6964A9243}"/>
    <hyperlink ref="A20" location="2.19.!A1" display="2.19. First marriages and remarriages" xr:uid="{41670458-AB22-4F65-87FB-5F1DD35037CC}"/>
    <hyperlink ref="A21" location="2.20.!A1" display="2.20. Marriages by previous marital status, 2007" xr:uid="{A38B56AF-BE57-4D3C-A3FA-535873E04402}"/>
    <hyperlink ref="A22" location="2.21.!A1" display="2.21. Age-specific marriage rates [per mille]" xr:uid="{B3A75639-FBA6-4CA4-9853-7B4C71D2406A}"/>
    <hyperlink ref="A23" location="2.22.!A1" display="2.22. Marriages ceased and divorce rates" xr:uid="{AC27FE43-9902-462E-828B-D8A90CDB90DC}"/>
    <hyperlink ref="A24" location="2.23.!A1" display="2.23. Age-specific divorce rates [per mille]" xr:uid="{A905417B-92B3-46A7-B39D-2B9284EA01AE}"/>
    <hyperlink ref="A25" location="2.24.!A1" display="2.24. Number of divorces by number of common children and number of common minor children" xr:uid="{A0FF3250-345D-44A6-94C4-523D193427EC}"/>
    <hyperlink ref="A26" location="2.25.!A1" display="2.25. Divorces by duration of marriage" xr:uid="{DF90D72F-152B-45E6-ADFF-273E0E737F79}"/>
    <hyperlink ref="A27" location="2.26.!A1" display="2.26. Number of live births" xr:uid="{C6117347-20EC-4298-A642-92563CA5A55A}"/>
    <hyperlink ref="A28" location="2.27.!A1" display="2.27. Live birth rates, fertility indicators" xr:uid="{C2EBAE83-20AA-4D45-80A6-DC413223654E}"/>
    <hyperlink ref="A29" location="2.28.!A1" display="2.28. Live births by age-group of mother" xr:uid="{BF082681-50CB-4BA3-BA2B-D02C03C5FC46}"/>
    <hyperlink ref="A30" location="2.29.!A1" display="2.29. Live birth rates by age-group of mother [per mille]" xr:uid="{7EAD27F5-57B2-4915-AA4A-70154F40BBAC}"/>
    <hyperlink ref="A31" location="2.30.!A1" display="2.30. Live births by live birth order" xr:uid="{4435888D-CBB1-4A49-B6A7-A19A8794327C}"/>
    <hyperlink ref="A32" location="2.31.!A1" display="2.31. Live births by birth weight" xr:uid="{9F9B0E08-401A-4F2A-89D0-E3EF439398A9}"/>
    <hyperlink ref="A33" location="2.32.!A1" display="2.32. Live births by the length of the gestation period" xr:uid="{964A1348-AC1B-4AE8-865E-0DB74949E3B3}"/>
    <hyperlink ref="A34" location="2.33.!A1" display="2.33. Distribution of females aged 15–49 years by the number of live-born children (1 January)" xr:uid="{94B6B8D0-ACD2-491D-B44D-FD648C0C5D0A}"/>
    <hyperlink ref="A35" location="2.34.!A1" display="2.34. Multiple births" xr:uid="{7F5DBBD0-8C6B-41E3-8603-408B560241E4}"/>
    <hyperlink ref="A36" location="2.35.!A1" display="2.35. Foetal losses, perinatal mortality" xr:uid="{D433F089-BC6B-4D56-B50D-F71E025A7E81}"/>
    <hyperlink ref="A37" location="2.36.!A1" display="2.36. Induced abortions" xr:uid="{5C9BDB4A-6004-4402-A505-B0BA3BE74464}"/>
    <hyperlink ref="A38" location="2.37.!A1" display="2.37. Induced abortions by previous pregnancy of the female by age-groups, 2007" xr:uid="{BF1F6669-18BD-4986-A602-9C44AF4DC575}"/>
    <hyperlink ref="A39" location="2.38.!A1" display="2.38. Life expectancy at birth and selected ages [year]" xr:uid="{8828DEB9-F942-43B9-AEB3-F45848B1C783}"/>
    <hyperlink ref="A40" location="2.39.!A1" display="2.39. Mortality" xr:uid="{94CAC4D7-C036-44CC-88BD-3DB788F2A871}"/>
    <hyperlink ref="A41" location="2.40.!A1" display="2.40. Mortality by frequent causes of death" xr:uid="{D0591FF3-E0DD-4E0F-8F5A-E5CE22C202F0}"/>
    <hyperlink ref="A42" location="2.41.!A1" display="2.41. Mortality by sex and age-groups" xr:uid="{C4A167CD-4558-4668-A35D-DE40454B17A6}"/>
    <hyperlink ref="A43" location="2.42.!A1" display="2.42. Mortality rates by selected age-groups and causes of death, 2007" xr:uid="{83E63292-F947-4857-9EB4-10A6A025ED85}"/>
    <hyperlink ref="A44" location="2.43.!A1" display="2.43. Infant deaths, infant mortality" xr:uid="{9B765C44-81A5-4906-BF0F-4322CCCB5917}"/>
    <hyperlink ref="A45" location="2.44.!A1" display="2.44. Infant deaths by groups of causes of death" xr:uid="{BEA42AB2-D615-4A01-BFCF-540B95346440}"/>
    <hyperlink ref="A46" location="2.45.!A1" display="2.45. Number of suicides by age and marital status" xr:uid="{EF66D09C-BFCA-4A18-94D2-8EC9A2FC97E3}"/>
    <hyperlink ref="A47" location="2.46.!A1" display="2.46. Knowledge of languages of the population by major age-groups" xr:uid="{480231E7-7ACC-48D1-84FC-E4D66ACD25FE}"/>
    <hyperlink ref="A48" location="2.47.!A1" display="2.47. Educational attainment of population by sex (1 January)" xr:uid="{BDFCE71F-A013-4440-9B85-B947867385D3}"/>
    <hyperlink ref="A49" location="2.48.!A1" display="2.48. Number and composition of households (1 January)" xr:uid="{A9000822-09FA-4724-A8A4-9E384100DB7E}"/>
    <hyperlink ref="A50" location="2.49.!A1" display="2.49. Number and composition of families (1 January)" xr:uid="{784ABAAA-B09E-4B82-974B-AEF81F2FDB64}"/>
    <hyperlink ref="A51" location="2.50.!A1" display="2.50. Population by nationality and sex (1 January)" xr:uid="{2E418E4E-3E2D-4866-B528-F4A7F2056CD9}"/>
    <hyperlink ref="A52" location="2.51.!A1" display="2.51. Population by mother tongue, sex and major age-groups (1 January)" xr:uid="{C075ADE7-BCEA-4C0C-8AF8-147791FEFB57}"/>
    <hyperlink ref="A53" location="2.52.!A1" display="2.52. Population by religions, main age-groups and sex, 1 February 2001" xr:uid="{7BBBA127-1AF3-4873-B47B-D376547FF664}"/>
    <hyperlink ref="A54" location="2.53.!A1" display="2.53. Mortality by causes of death, 2007" xr:uid="{5F74F12F-D1E4-4431-BCEC-4CC980037AE3}"/>
    <hyperlink ref="A55" location="2.54.!A1" display="2.54. Number of suicides by the way of committal" xr:uid="{CEC7400A-FFB7-44DA-AB8D-9F3982E58FB9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B1860D-BC2D-4837-A499-C9B94BBC222F}">
  <sheetPr codeName="Munka23"/>
  <dimension ref="A1:I7"/>
  <sheetViews>
    <sheetView zoomScaleNormal="100" workbookViewId="0"/>
  </sheetViews>
  <sheetFormatPr defaultRowHeight="11.25"/>
  <cols>
    <col min="1" max="1" width="13.7109375" style="50" customWidth="1"/>
    <col min="2" max="2" width="9.7109375" style="50" customWidth="1"/>
    <col min="3" max="5" width="9.140625" style="50"/>
    <col min="6" max="6" width="9.7109375" style="50" customWidth="1"/>
    <col min="7" max="16384" width="9.140625" style="50"/>
  </cols>
  <sheetData>
    <row r="1" spans="1:9" s="64" customFormat="1" ht="12" thickBot="1">
      <c r="A1" s="66" t="s">
        <v>89</v>
      </c>
      <c r="B1" s="65"/>
      <c r="C1" s="65"/>
      <c r="D1" s="65"/>
      <c r="E1" s="65"/>
      <c r="F1" s="65"/>
      <c r="G1" s="65"/>
      <c r="H1" s="65"/>
      <c r="I1" s="65"/>
    </row>
    <row r="2" spans="1:9">
      <c r="A2" s="519" t="s">
        <v>88</v>
      </c>
      <c r="B2" s="513" t="s">
        <v>74</v>
      </c>
      <c r="C2" s="542"/>
      <c r="D2" s="542"/>
      <c r="E2" s="519"/>
      <c r="F2" s="513" t="s">
        <v>73</v>
      </c>
      <c r="G2" s="542"/>
      <c r="H2" s="542"/>
      <c r="I2" s="542"/>
    </row>
    <row r="3" spans="1:9" ht="22.5">
      <c r="A3" s="520"/>
      <c r="B3" s="55" t="s">
        <v>87</v>
      </c>
      <c r="C3" s="55" t="s">
        <v>86</v>
      </c>
      <c r="D3" s="55" t="s">
        <v>85</v>
      </c>
      <c r="E3" s="55" t="s">
        <v>84</v>
      </c>
      <c r="F3" s="55" t="s">
        <v>87</v>
      </c>
      <c r="G3" s="55" t="s">
        <v>86</v>
      </c>
      <c r="H3" s="55" t="s">
        <v>85</v>
      </c>
      <c r="I3" s="54" t="s">
        <v>84</v>
      </c>
    </row>
    <row r="4" spans="1:9" s="61" customFormat="1">
      <c r="A4" s="63" t="s">
        <v>83</v>
      </c>
      <c r="B4" s="62" t="s">
        <v>82</v>
      </c>
      <c r="C4" s="59">
        <v>20819</v>
      </c>
      <c r="D4" s="59">
        <v>11198</v>
      </c>
      <c r="E4" s="59">
        <v>32017</v>
      </c>
      <c r="F4" s="62" t="s">
        <v>82</v>
      </c>
      <c r="G4" s="59">
        <v>25613</v>
      </c>
      <c r="H4" s="59">
        <v>15762</v>
      </c>
      <c r="I4" s="59">
        <v>41375</v>
      </c>
    </row>
    <row r="5" spans="1:9">
      <c r="A5" s="60" t="s">
        <v>81</v>
      </c>
      <c r="B5" s="59">
        <v>19803</v>
      </c>
      <c r="C5" s="59">
        <v>46030</v>
      </c>
      <c r="D5" s="59">
        <v>52545</v>
      </c>
      <c r="E5" s="59">
        <v>118378</v>
      </c>
      <c r="F5" s="51">
        <v>20642</v>
      </c>
      <c r="G5" s="59">
        <v>61444</v>
      </c>
      <c r="H5" s="59">
        <v>52567</v>
      </c>
      <c r="I5" s="59">
        <v>134653</v>
      </c>
    </row>
    <row r="6" spans="1:9">
      <c r="A6" s="60" t="s">
        <v>80</v>
      </c>
      <c r="B6" s="51">
        <v>13830</v>
      </c>
      <c r="C6" s="59">
        <v>51318</v>
      </c>
      <c r="D6" s="59">
        <v>39678</v>
      </c>
      <c r="E6" s="59">
        <v>104826</v>
      </c>
      <c r="F6" s="51">
        <v>13226</v>
      </c>
      <c r="G6" s="59">
        <v>47199</v>
      </c>
      <c r="H6" s="59">
        <v>22500</v>
      </c>
      <c r="I6" s="59">
        <v>82925</v>
      </c>
    </row>
    <row r="7" spans="1:9">
      <c r="A7" s="58" t="s">
        <v>5</v>
      </c>
      <c r="B7" s="57">
        <v>33633</v>
      </c>
      <c r="C7" s="57">
        <v>118167</v>
      </c>
      <c r="D7" s="57">
        <v>103421</v>
      </c>
      <c r="E7" s="57">
        <v>255221</v>
      </c>
      <c r="F7" s="57">
        <v>33868</v>
      </c>
      <c r="G7" s="57">
        <v>134256</v>
      </c>
      <c r="H7" s="57">
        <v>90829</v>
      </c>
      <c r="I7" s="57">
        <v>258953</v>
      </c>
    </row>
  </sheetData>
  <mergeCells count="3">
    <mergeCell ref="A2:A3"/>
    <mergeCell ref="B2:E2"/>
    <mergeCell ref="F2:I2"/>
  </mergeCells>
  <pageMargins left="0.74803149606299213" right="0.74803149606299213" top="0.62992125984251968" bottom="0.86614173228346458" header="0.51181102362204722" footer="0.51181102362204722"/>
  <pageSetup paperSize="9" orientation="portrait" horizontalDpi="2438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C858E7-D80C-49A7-A570-CFE6965D5083}">
  <sheetPr codeName="Munka24"/>
  <dimension ref="A1:K21"/>
  <sheetViews>
    <sheetView zoomScaleNormal="100" workbookViewId="0"/>
  </sheetViews>
  <sheetFormatPr defaultRowHeight="11.25"/>
  <cols>
    <col min="1" max="1" width="12.140625" style="67" customWidth="1"/>
    <col min="2" max="5" width="7.5703125" style="67" customWidth="1"/>
    <col min="6" max="6" width="7.85546875" style="67" customWidth="1"/>
    <col min="7" max="9" width="7.5703125" style="67" customWidth="1"/>
    <col min="10" max="10" width="7.28515625" style="67" customWidth="1"/>
    <col min="11" max="11" width="7.85546875" style="67" customWidth="1"/>
    <col min="12" max="16384" width="9.140625" style="67"/>
  </cols>
  <sheetData>
    <row r="1" spans="1:11" s="79" customFormat="1" ht="12" thickBot="1">
      <c r="A1" s="80" t="s">
        <v>95</v>
      </c>
      <c r="B1" s="80"/>
      <c r="C1" s="80"/>
      <c r="D1" s="80"/>
      <c r="E1" s="80"/>
      <c r="F1" s="80"/>
      <c r="G1" s="80"/>
      <c r="H1" s="80"/>
      <c r="I1" s="80"/>
      <c r="J1" s="80"/>
      <c r="K1" s="80"/>
    </row>
    <row r="2" spans="1:11" s="77" customFormat="1">
      <c r="A2" s="519" t="s">
        <v>94</v>
      </c>
      <c r="B2" s="78" t="s">
        <v>21</v>
      </c>
      <c r="C2" s="78" t="s">
        <v>93</v>
      </c>
      <c r="D2" s="78" t="s">
        <v>13</v>
      </c>
      <c r="E2" s="78" t="s">
        <v>92</v>
      </c>
      <c r="F2" s="517" t="s">
        <v>5</v>
      </c>
      <c r="G2" s="78" t="s">
        <v>21</v>
      </c>
      <c r="H2" s="78" t="s">
        <v>93</v>
      </c>
      <c r="I2" s="78" t="s">
        <v>13</v>
      </c>
      <c r="J2" s="78" t="s">
        <v>92</v>
      </c>
      <c r="K2" s="513" t="s">
        <v>5</v>
      </c>
    </row>
    <row r="3" spans="1:11" s="77" customFormat="1">
      <c r="A3" s="520"/>
      <c r="B3" s="530" t="s">
        <v>91</v>
      </c>
      <c r="C3" s="530"/>
      <c r="D3" s="530"/>
      <c r="E3" s="530"/>
      <c r="F3" s="518"/>
      <c r="G3" s="530" t="s">
        <v>90</v>
      </c>
      <c r="H3" s="530"/>
      <c r="I3" s="530"/>
      <c r="J3" s="530"/>
      <c r="K3" s="514"/>
    </row>
    <row r="4" spans="1:11" s="74" customFormat="1">
      <c r="A4" s="72">
        <v>1990</v>
      </c>
      <c r="B4" s="76">
        <v>6807</v>
      </c>
      <c r="C4" s="76">
        <v>24163</v>
      </c>
      <c r="D4" s="76">
        <v>5033</v>
      </c>
      <c r="E4" s="76">
        <v>1239</v>
      </c>
      <c r="F4" s="76">
        <v>37242</v>
      </c>
      <c r="G4" s="75">
        <v>18.27775092637345</v>
      </c>
      <c r="H4" s="75">
        <v>64.881048278824977</v>
      </c>
      <c r="I4" s="75">
        <v>13.514311798507062</v>
      </c>
      <c r="J4" s="75">
        <v>3.3268889962945059</v>
      </c>
      <c r="K4" s="75">
        <v>100</v>
      </c>
    </row>
    <row r="5" spans="1:11">
      <c r="A5" s="70">
        <v>1991</v>
      </c>
      <c r="B5" s="69">
        <v>3025</v>
      </c>
      <c r="C5" s="69">
        <v>15610</v>
      </c>
      <c r="D5" s="69">
        <v>3198</v>
      </c>
      <c r="E5" s="69">
        <v>1141</v>
      </c>
      <c r="F5" s="69">
        <v>22974</v>
      </c>
      <c r="G5" s="68">
        <v>13.167058413859145</v>
      </c>
      <c r="H5" s="68">
        <v>67.946374162096276</v>
      </c>
      <c r="I5" s="68">
        <v>13.920083572734395</v>
      </c>
      <c r="J5" s="68">
        <v>4.9664838513101763</v>
      </c>
      <c r="K5" s="68">
        <v>100</v>
      </c>
    </row>
    <row r="6" spans="1:11">
      <c r="A6" s="70">
        <v>1992</v>
      </c>
      <c r="B6" s="69">
        <v>1976</v>
      </c>
      <c r="C6" s="69">
        <v>9417</v>
      </c>
      <c r="D6" s="69">
        <v>2530</v>
      </c>
      <c r="E6" s="69">
        <v>1190</v>
      </c>
      <c r="F6" s="69">
        <v>15113</v>
      </c>
      <c r="G6" s="68">
        <v>13.07483623370608</v>
      </c>
      <c r="H6" s="68">
        <v>62.310593528750083</v>
      </c>
      <c r="I6" s="68">
        <v>16.740554489512341</v>
      </c>
      <c r="J6" s="68">
        <v>7.8740157480314963</v>
      </c>
      <c r="K6" s="68">
        <v>100</v>
      </c>
    </row>
    <row r="7" spans="1:11">
      <c r="A7" s="70">
        <v>1993</v>
      </c>
      <c r="B7" s="69">
        <v>2289</v>
      </c>
      <c r="C7" s="69">
        <v>9652</v>
      </c>
      <c r="D7" s="69">
        <v>3036</v>
      </c>
      <c r="E7" s="69">
        <v>1420</v>
      </c>
      <c r="F7" s="69">
        <v>16397</v>
      </c>
      <c r="G7" s="68">
        <v>13.959870708056352</v>
      </c>
      <c r="H7" s="68">
        <v>58.864426419466973</v>
      </c>
      <c r="I7" s="68">
        <v>18.515582118680246</v>
      </c>
      <c r="J7" s="68">
        <v>8.6601207537964253</v>
      </c>
      <c r="K7" s="68">
        <v>100</v>
      </c>
    </row>
    <row r="8" spans="1:11">
      <c r="A8" s="70">
        <v>1994</v>
      </c>
      <c r="B8" s="69">
        <v>1043</v>
      </c>
      <c r="C8" s="69">
        <v>8301</v>
      </c>
      <c r="D8" s="69">
        <v>2408</v>
      </c>
      <c r="E8" s="69">
        <v>1000</v>
      </c>
      <c r="F8" s="69">
        <v>12752</v>
      </c>
      <c r="G8" s="68">
        <v>8.1791091593475524</v>
      </c>
      <c r="H8" s="68">
        <v>65.0956712672522</v>
      </c>
      <c r="I8" s="68">
        <v>18.883312421580928</v>
      </c>
      <c r="J8" s="68">
        <v>7.8419071518193233</v>
      </c>
      <c r="K8" s="68">
        <v>100</v>
      </c>
    </row>
    <row r="9" spans="1:11">
      <c r="A9" s="70">
        <v>1995</v>
      </c>
      <c r="B9" s="69">
        <v>1043</v>
      </c>
      <c r="C9" s="69">
        <v>9405</v>
      </c>
      <c r="D9" s="69">
        <v>2437</v>
      </c>
      <c r="E9" s="69">
        <v>1123</v>
      </c>
      <c r="F9" s="69">
        <v>14008</v>
      </c>
      <c r="G9" s="68">
        <v>7.4457452884066244</v>
      </c>
      <c r="H9" s="68">
        <v>67.14020559680182</v>
      </c>
      <c r="I9" s="68">
        <v>17.397201599086237</v>
      </c>
      <c r="J9" s="68">
        <v>8.0168475157053116</v>
      </c>
      <c r="K9" s="68">
        <v>100</v>
      </c>
    </row>
    <row r="10" spans="1:11">
      <c r="A10" s="70">
        <v>1996</v>
      </c>
      <c r="B10" s="69">
        <v>1209</v>
      </c>
      <c r="C10" s="69">
        <v>8992</v>
      </c>
      <c r="D10" s="69">
        <v>2376</v>
      </c>
      <c r="E10" s="69">
        <v>1157</v>
      </c>
      <c r="F10" s="69">
        <v>13734</v>
      </c>
      <c r="G10" s="68">
        <v>8.8029707295762343</v>
      </c>
      <c r="H10" s="68">
        <v>65.472549876219603</v>
      </c>
      <c r="I10" s="68">
        <v>17.300131061598954</v>
      </c>
      <c r="J10" s="68">
        <v>8.4243483326052129</v>
      </c>
      <c r="K10" s="68">
        <v>100</v>
      </c>
    </row>
    <row r="11" spans="1:11">
      <c r="A11" s="70">
        <v>1997</v>
      </c>
      <c r="B11" s="69">
        <v>1301</v>
      </c>
      <c r="C11" s="69">
        <v>8561</v>
      </c>
      <c r="D11" s="69">
        <v>2181</v>
      </c>
      <c r="E11" s="69">
        <v>1240</v>
      </c>
      <c r="F11" s="69">
        <v>13283</v>
      </c>
      <c r="G11" s="68">
        <v>9.7944741398780408</v>
      </c>
      <c r="H11" s="68">
        <v>64.450801776707067</v>
      </c>
      <c r="I11" s="68">
        <v>16.41948355040277</v>
      </c>
      <c r="J11" s="68">
        <v>9.3352405330121204</v>
      </c>
      <c r="K11" s="68">
        <v>100</v>
      </c>
    </row>
    <row r="12" spans="1:11">
      <c r="A12" s="70">
        <v>1998</v>
      </c>
      <c r="B12" s="69">
        <v>1884</v>
      </c>
      <c r="C12" s="69">
        <v>9695</v>
      </c>
      <c r="D12" s="69">
        <v>2705</v>
      </c>
      <c r="E12" s="69">
        <v>1768</v>
      </c>
      <c r="F12" s="69">
        <v>16052</v>
      </c>
      <c r="G12" s="68">
        <v>11.736855220533267</v>
      </c>
      <c r="H12" s="68">
        <v>60.397458260652883</v>
      </c>
      <c r="I12" s="68">
        <v>16.85148268128582</v>
      </c>
      <c r="J12" s="68">
        <v>11.014203837528033</v>
      </c>
      <c r="K12" s="68">
        <v>100</v>
      </c>
    </row>
    <row r="13" spans="1:11">
      <c r="A13" s="70">
        <v>1999</v>
      </c>
      <c r="B13" s="69">
        <v>2375</v>
      </c>
      <c r="C13" s="69">
        <v>12337</v>
      </c>
      <c r="D13" s="69">
        <v>3401</v>
      </c>
      <c r="E13" s="69">
        <v>2038</v>
      </c>
      <c r="F13" s="69">
        <v>20151</v>
      </c>
      <c r="G13" s="68">
        <v>11.786015582353233</v>
      </c>
      <c r="H13" s="68">
        <v>61.222768100838664</v>
      </c>
      <c r="I13" s="68">
        <v>16.877574313929831</v>
      </c>
      <c r="J13" s="68">
        <v>10.113642002878269</v>
      </c>
      <c r="K13" s="68">
        <v>100</v>
      </c>
    </row>
    <row r="14" spans="1:11">
      <c r="A14" s="70">
        <v>2000</v>
      </c>
      <c r="B14" s="69">
        <v>1988</v>
      </c>
      <c r="C14" s="69">
        <v>12723</v>
      </c>
      <c r="D14" s="69">
        <v>3437</v>
      </c>
      <c r="E14" s="69">
        <v>2036</v>
      </c>
      <c r="F14" s="69">
        <v>20184</v>
      </c>
      <c r="G14" s="68">
        <v>9.849385652001585</v>
      </c>
      <c r="H14" s="68">
        <v>63.035077288941736</v>
      </c>
      <c r="I14" s="68">
        <v>17.028339278636544</v>
      </c>
      <c r="J14" s="68">
        <v>10.087197780420135</v>
      </c>
      <c r="K14" s="68">
        <v>100</v>
      </c>
    </row>
    <row r="15" spans="1:11">
      <c r="A15" s="73">
        <v>2001</v>
      </c>
      <c r="B15" s="69">
        <v>2034</v>
      </c>
      <c r="C15" s="69">
        <v>12838</v>
      </c>
      <c r="D15" s="69">
        <v>3613</v>
      </c>
      <c r="E15" s="69">
        <v>1823</v>
      </c>
      <c r="F15" s="69">
        <v>20308</v>
      </c>
      <c r="G15" s="68">
        <v>10.015757337010045</v>
      </c>
      <c r="H15" s="68">
        <v>63.216466417175496</v>
      </c>
      <c r="I15" s="68">
        <v>17.791018317904275</v>
      </c>
      <c r="J15" s="68">
        <v>8.9767579279101817</v>
      </c>
      <c r="K15" s="68">
        <v>100</v>
      </c>
    </row>
    <row r="16" spans="1:11">
      <c r="A16" s="72">
        <v>2002</v>
      </c>
      <c r="B16" s="69">
        <v>1462</v>
      </c>
      <c r="C16" s="69">
        <v>12708</v>
      </c>
      <c r="D16" s="69">
        <v>3205</v>
      </c>
      <c r="E16" s="69">
        <v>597</v>
      </c>
      <c r="F16" s="69">
        <v>17972</v>
      </c>
      <c r="G16" s="68">
        <v>8.134876474515913</v>
      </c>
      <c r="H16" s="68">
        <v>70.709993322946801</v>
      </c>
      <c r="I16" s="68">
        <v>17.83329623859337</v>
      </c>
      <c r="J16" s="68">
        <v>3.3218339639439125</v>
      </c>
      <c r="K16" s="68">
        <v>100</v>
      </c>
    </row>
    <row r="17" spans="1:11">
      <c r="A17" s="72">
        <v>2003</v>
      </c>
      <c r="B17" s="69">
        <v>1715</v>
      </c>
      <c r="C17" s="69">
        <v>13099</v>
      </c>
      <c r="D17" s="69">
        <v>3702</v>
      </c>
      <c r="E17" s="69">
        <v>849</v>
      </c>
      <c r="F17" s="69">
        <v>19365</v>
      </c>
      <c r="G17" s="68">
        <v>8.8561838368190031</v>
      </c>
      <c r="H17" s="68">
        <v>67.64265427317325</v>
      </c>
      <c r="I17" s="68">
        <v>19.116963594113091</v>
      </c>
      <c r="J17" s="68">
        <v>4.3841982958946559</v>
      </c>
      <c r="K17" s="68">
        <v>100</v>
      </c>
    </row>
    <row r="18" spans="1:11">
      <c r="A18" s="70">
        <v>2004</v>
      </c>
      <c r="B18" s="69">
        <v>1839</v>
      </c>
      <c r="C18" s="69">
        <v>14843</v>
      </c>
      <c r="D18" s="69">
        <v>4194</v>
      </c>
      <c r="E18" s="69">
        <v>1288</v>
      </c>
      <c r="F18" s="69">
        <f>SUM(B18:E18)</f>
        <v>22164</v>
      </c>
      <c r="G18" s="68">
        <f t="shared" ref="G18:K21" si="0">+B18/$F18*100</f>
        <v>8.2972387655657833</v>
      </c>
      <c r="H18" s="68">
        <f t="shared" si="0"/>
        <v>66.968958671719903</v>
      </c>
      <c r="I18" s="68">
        <f t="shared" si="0"/>
        <v>18.922577152138604</v>
      </c>
      <c r="J18" s="68">
        <f t="shared" si="0"/>
        <v>5.8112254105757088</v>
      </c>
      <c r="K18" s="68">
        <f t="shared" si="0"/>
        <v>100</v>
      </c>
    </row>
    <row r="19" spans="1:11">
      <c r="A19" s="72">
        <v>2005</v>
      </c>
      <c r="B19" s="69">
        <v>1777</v>
      </c>
      <c r="C19" s="69">
        <v>16278</v>
      </c>
      <c r="D19" s="69">
        <v>5149</v>
      </c>
      <c r="E19" s="69">
        <v>2378</v>
      </c>
      <c r="F19" s="69">
        <f>SUM(B19:E19)</f>
        <v>25582</v>
      </c>
      <c r="G19" s="68">
        <f t="shared" si="0"/>
        <v>6.9462903604096624</v>
      </c>
      <c r="H19" s="68">
        <f t="shared" si="0"/>
        <v>63.630677820342427</v>
      </c>
      <c r="I19" s="68">
        <f t="shared" si="0"/>
        <v>20.127433351575327</v>
      </c>
      <c r="J19" s="68">
        <f t="shared" si="0"/>
        <v>9.2955984676725816</v>
      </c>
      <c r="K19" s="68">
        <f t="shared" si="0"/>
        <v>100</v>
      </c>
    </row>
    <row r="20" spans="1:11">
      <c r="A20" s="71">
        <v>2006</v>
      </c>
      <c r="B20" s="69">
        <v>2637</v>
      </c>
      <c r="C20" s="69">
        <v>13958</v>
      </c>
      <c r="D20" s="69">
        <v>4492</v>
      </c>
      <c r="E20" s="69">
        <v>2482</v>
      </c>
      <c r="F20" s="69">
        <f>SUM(B20:E20)</f>
        <v>23569</v>
      </c>
      <c r="G20" s="68">
        <f t="shared" si="0"/>
        <v>11.188425474139759</v>
      </c>
      <c r="H20" s="68">
        <f t="shared" si="0"/>
        <v>59.221859221859219</v>
      </c>
      <c r="I20" s="68">
        <f t="shared" si="0"/>
        <v>19.058933344647631</v>
      </c>
      <c r="J20" s="68">
        <f t="shared" si="0"/>
        <v>10.530781959353389</v>
      </c>
      <c r="K20" s="68">
        <f t="shared" si="0"/>
        <v>100</v>
      </c>
    </row>
    <row r="21" spans="1:11">
      <c r="A21" s="70">
        <v>2007</v>
      </c>
      <c r="B21" s="69">
        <v>2844</v>
      </c>
      <c r="C21" s="69">
        <v>13030</v>
      </c>
      <c r="D21" s="69">
        <v>4975</v>
      </c>
      <c r="E21" s="69">
        <v>1758</v>
      </c>
      <c r="F21" s="69">
        <f>SUM(B21:E21)</f>
        <v>22607</v>
      </c>
      <c r="G21" s="68">
        <f t="shared" si="0"/>
        <v>12.580174282301943</v>
      </c>
      <c r="H21" s="68">
        <f t="shared" si="0"/>
        <v>57.637015083823599</v>
      </c>
      <c r="I21" s="68">
        <f t="shared" si="0"/>
        <v>22.006458176670943</v>
      </c>
      <c r="J21" s="68">
        <f t="shared" si="0"/>
        <v>7.7763524572035214</v>
      </c>
      <c r="K21" s="68">
        <f t="shared" si="0"/>
        <v>100</v>
      </c>
    </row>
  </sheetData>
  <mergeCells count="5">
    <mergeCell ref="K2:K3"/>
    <mergeCell ref="B3:E3"/>
    <mergeCell ref="G3:J3"/>
    <mergeCell ref="A2:A3"/>
    <mergeCell ref="F2:F3"/>
  </mergeCells>
  <pageMargins left="0.74803149606299213" right="0.74803149606299213" top="0.62992125984251968" bottom="0.86614173228346458" header="0.51181102362204722" footer="0.51181102362204722"/>
  <pageSetup paperSize="9" orientation="portrait" horizontalDpi="2438" verticalDpi="300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E773D-B62D-4312-8D18-17F817E1B0C7}">
  <sheetPr codeName="Munka25"/>
  <dimension ref="A1:K32"/>
  <sheetViews>
    <sheetView zoomScaleNormal="100" workbookViewId="0"/>
  </sheetViews>
  <sheetFormatPr defaultRowHeight="11.25"/>
  <cols>
    <col min="1" max="1" width="13.42578125" style="67" customWidth="1"/>
    <col min="2" max="11" width="6.28515625" style="67" customWidth="1"/>
    <col min="12" max="16384" width="9.140625" style="67"/>
  </cols>
  <sheetData>
    <row r="1" spans="1:11" ht="18.75" customHeight="1" thickBot="1">
      <c r="A1" s="99" t="s">
        <v>104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77" customFormat="1" ht="22.5">
      <c r="A2" s="97" t="s">
        <v>103</v>
      </c>
      <c r="B2" s="96">
        <v>1998</v>
      </c>
      <c r="C2" s="96">
        <v>1999</v>
      </c>
      <c r="D2" s="96">
        <v>2000</v>
      </c>
      <c r="E2" s="96">
        <v>2001</v>
      </c>
      <c r="F2" s="96">
        <v>2002</v>
      </c>
      <c r="G2" s="96">
        <v>2003</v>
      </c>
      <c r="H2" s="96">
        <v>2004</v>
      </c>
      <c r="I2" s="95">
        <v>2005</v>
      </c>
      <c r="J2" s="95">
        <v>2006</v>
      </c>
      <c r="K2" s="94">
        <v>2007</v>
      </c>
    </row>
    <row r="3" spans="1:11" s="77" customFormat="1">
      <c r="A3" s="543" t="s">
        <v>7</v>
      </c>
      <c r="B3" s="543"/>
      <c r="C3" s="543"/>
      <c r="D3" s="543"/>
      <c r="E3" s="543"/>
      <c r="F3" s="543"/>
      <c r="G3" s="543"/>
      <c r="H3" s="543"/>
      <c r="I3" s="543"/>
      <c r="J3" s="543"/>
      <c r="K3" s="543"/>
    </row>
    <row r="4" spans="1:11">
      <c r="A4" s="93" t="s">
        <v>102</v>
      </c>
      <c r="B4" s="85">
        <v>6384</v>
      </c>
      <c r="C4" s="85">
        <v>8270</v>
      </c>
      <c r="D4" s="85">
        <v>8633</v>
      </c>
      <c r="E4" s="85">
        <v>9206</v>
      </c>
      <c r="F4" s="85">
        <v>8836</v>
      </c>
      <c r="G4" s="85">
        <v>9259</v>
      </c>
      <c r="H4" s="85">
        <v>10296</v>
      </c>
      <c r="I4" s="85">
        <v>13024</v>
      </c>
      <c r="J4" s="85">
        <v>9687</v>
      </c>
      <c r="K4" s="85">
        <v>9807</v>
      </c>
    </row>
    <row r="5" spans="1:11">
      <c r="A5" s="88" t="s">
        <v>22</v>
      </c>
      <c r="B5" s="91"/>
      <c r="C5" s="91"/>
      <c r="D5" s="91"/>
      <c r="E5" s="91"/>
      <c r="F5" s="91"/>
      <c r="G5" s="91"/>
      <c r="H5" s="91"/>
      <c r="I5" s="91"/>
      <c r="J5" s="85"/>
      <c r="K5" s="85"/>
    </row>
    <row r="6" spans="1:11">
      <c r="A6" s="90" t="s">
        <v>101</v>
      </c>
      <c r="B6" s="85">
        <v>2660</v>
      </c>
      <c r="C6" s="85">
        <v>3883</v>
      </c>
      <c r="D6" s="85">
        <v>4541</v>
      </c>
      <c r="E6" s="85">
        <v>5508</v>
      </c>
      <c r="F6" s="85">
        <v>5895</v>
      </c>
      <c r="G6" s="85">
        <v>5605</v>
      </c>
      <c r="H6" s="85">
        <v>6781</v>
      </c>
      <c r="I6" s="85">
        <v>4979</v>
      </c>
      <c r="J6" s="85">
        <v>4206</v>
      </c>
      <c r="K6" s="85">
        <v>4001</v>
      </c>
    </row>
    <row r="7" spans="1:11" ht="15" customHeight="1">
      <c r="A7" s="89" t="s">
        <v>100</v>
      </c>
      <c r="B7" s="85">
        <v>1022</v>
      </c>
      <c r="C7" s="85">
        <v>1109</v>
      </c>
      <c r="D7" s="85">
        <v>1099</v>
      </c>
      <c r="E7" s="85">
        <v>1083</v>
      </c>
      <c r="F7" s="85">
        <v>836</v>
      </c>
      <c r="G7" s="85">
        <v>948</v>
      </c>
      <c r="H7" s="85">
        <v>160</v>
      </c>
      <c r="I7" s="85">
        <v>5898</v>
      </c>
      <c r="J7" s="85">
        <v>1351</v>
      </c>
      <c r="K7" s="85">
        <v>5342</v>
      </c>
    </row>
    <row r="8" spans="1:11">
      <c r="A8" s="88" t="s">
        <v>99</v>
      </c>
      <c r="B8" s="85">
        <v>1592</v>
      </c>
      <c r="C8" s="85">
        <v>1309</v>
      </c>
      <c r="D8" s="85">
        <v>1184</v>
      </c>
      <c r="E8" s="91">
        <v>840</v>
      </c>
      <c r="F8" s="91">
        <v>687</v>
      </c>
      <c r="G8" s="91">
        <v>1348</v>
      </c>
      <c r="H8" s="91">
        <v>1455</v>
      </c>
      <c r="I8" s="91">
        <v>1081</v>
      </c>
      <c r="J8" s="85">
        <v>2612</v>
      </c>
      <c r="K8" s="85">
        <v>2345</v>
      </c>
    </row>
    <row r="9" spans="1:11">
      <c r="A9" s="88" t="s">
        <v>98</v>
      </c>
      <c r="B9" s="91">
        <v>310</v>
      </c>
      <c r="C9" s="91">
        <v>344</v>
      </c>
      <c r="D9" s="91">
        <v>283</v>
      </c>
      <c r="E9" s="91">
        <v>402</v>
      </c>
      <c r="F9" s="91">
        <v>273</v>
      </c>
      <c r="G9" s="91">
        <v>379</v>
      </c>
      <c r="H9" s="91">
        <v>342</v>
      </c>
      <c r="I9" s="91">
        <v>314</v>
      </c>
      <c r="J9" s="85">
        <v>494</v>
      </c>
      <c r="K9" s="85">
        <v>311</v>
      </c>
    </row>
    <row r="10" spans="1:11">
      <c r="A10" s="88" t="s">
        <v>97</v>
      </c>
      <c r="B10" s="91">
        <v>102</v>
      </c>
      <c r="C10" s="91">
        <v>112</v>
      </c>
      <c r="D10" s="91">
        <v>106</v>
      </c>
      <c r="E10" s="91">
        <v>151</v>
      </c>
      <c r="F10" s="91">
        <v>230</v>
      </c>
      <c r="G10" s="91">
        <v>233</v>
      </c>
      <c r="H10" s="91">
        <v>218</v>
      </c>
      <c r="I10" s="91">
        <v>148</v>
      </c>
      <c r="J10" s="85">
        <v>297</v>
      </c>
      <c r="K10" s="85">
        <v>199</v>
      </c>
    </row>
    <row r="11" spans="1:11" ht="22.5">
      <c r="A11" s="86" t="s">
        <v>96</v>
      </c>
      <c r="B11" s="91">
        <v>41</v>
      </c>
      <c r="C11" s="91">
        <v>55</v>
      </c>
      <c r="D11" s="91">
        <v>40</v>
      </c>
      <c r="E11" s="91">
        <v>31</v>
      </c>
      <c r="F11" s="91">
        <v>28</v>
      </c>
      <c r="G11" s="91">
        <v>23</v>
      </c>
      <c r="H11" s="91">
        <v>44</v>
      </c>
      <c r="I11" s="91">
        <v>34</v>
      </c>
      <c r="J11" s="85">
        <v>66</v>
      </c>
      <c r="K11" s="85">
        <v>91</v>
      </c>
    </row>
    <row r="12" spans="1:11">
      <c r="A12" s="84" t="s">
        <v>5</v>
      </c>
      <c r="B12" s="82">
        <v>8429</v>
      </c>
      <c r="C12" s="82">
        <v>10090</v>
      </c>
      <c r="D12" s="82">
        <v>10246</v>
      </c>
      <c r="E12" s="82">
        <v>10630</v>
      </c>
      <c r="F12" s="82">
        <v>10054</v>
      </c>
      <c r="G12" s="82">
        <v>11242</v>
      </c>
      <c r="H12" s="81">
        <f>+H4+H8+H9+H10+H11</f>
        <v>12355</v>
      </c>
      <c r="I12" s="81">
        <f>+I4+I8+I9+I10+I11</f>
        <v>14601</v>
      </c>
      <c r="J12" s="81">
        <f>+J4+J8+J9+J10+J11</f>
        <v>13156</v>
      </c>
      <c r="K12" s="81">
        <f>+K4+K8+K9+K10+K11</f>
        <v>12753</v>
      </c>
    </row>
    <row r="13" spans="1:11" s="77" customFormat="1">
      <c r="A13" s="544" t="s">
        <v>6</v>
      </c>
      <c r="B13" s="544"/>
      <c r="C13" s="544"/>
      <c r="D13" s="544"/>
      <c r="E13" s="544"/>
      <c r="F13" s="544"/>
      <c r="G13" s="544"/>
      <c r="H13" s="544"/>
      <c r="I13" s="544"/>
      <c r="J13" s="544"/>
      <c r="K13" s="544"/>
    </row>
    <row r="14" spans="1:11">
      <c r="A14" s="88" t="s">
        <v>102</v>
      </c>
      <c r="B14" s="85">
        <v>5961</v>
      </c>
      <c r="C14" s="85">
        <v>8419</v>
      </c>
      <c r="D14" s="85">
        <v>8628</v>
      </c>
      <c r="E14" s="85">
        <v>8438</v>
      </c>
      <c r="F14" s="85">
        <v>6801</v>
      </c>
      <c r="G14" s="85">
        <v>6625</v>
      </c>
      <c r="H14" s="85">
        <v>8151</v>
      </c>
      <c r="I14" s="85">
        <v>9677</v>
      </c>
      <c r="J14" s="85">
        <v>7747</v>
      </c>
      <c r="K14" s="85">
        <v>7385</v>
      </c>
    </row>
    <row r="15" spans="1:11">
      <c r="A15" s="88" t="s">
        <v>22</v>
      </c>
      <c r="B15" s="91"/>
      <c r="C15" s="91"/>
      <c r="D15" s="91"/>
      <c r="E15" s="91"/>
      <c r="F15" s="91"/>
      <c r="G15" s="91"/>
      <c r="H15" s="91"/>
      <c r="I15" s="91"/>
      <c r="J15" s="85"/>
      <c r="K15" s="85"/>
    </row>
    <row r="16" spans="1:11">
      <c r="A16" s="90" t="s">
        <v>101</v>
      </c>
      <c r="B16" s="85">
        <v>2844</v>
      </c>
      <c r="C16" s="85">
        <v>3962</v>
      </c>
      <c r="D16" s="85">
        <v>4353</v>
      </c>
      <c r="E16" s="85">
        <v>5140</v>
      </c>
      <c r="F16" s="85">
        <v>4412</v>
      </c>
      <c r="G16" s="85">
        <v>3994</v>
      </c>
      <c r="H16" s="85">
        <v>5348</v>
      </c>
      <c r="I16" s="85">
        <v>3916</v>
      </c>
      <c r="J16" s="85">
        <v>3666</v>
      </c>
      <c r="K16" s="85">
        <v>2734</v>
      </c>
    </row>
    <row r="17" spans="1:11">
      <c r="A17" s="89" t="s">
        <v>100</v>
      </c>
      <c r="B17" s="92">
        <v>617</v>
      </c>
      <c r="C17" s="92">
        <v>777</v>
      </c>
      <c r="D17" s="92">
        <v>743</v>
      </c>
      <c r="E17" s="92">
        <v>703</v>
      </c>
      <c r="F17" s="92">
        <v>532</v>
      </c>
      <c r="G17" s="92">
        <v>579</v>
      </c>
      <c r="H17" s="92">
        <v>70</v>
      </c>
      <c r="I17" s="91">
        <v>3971</v>
      </c>
      <c r="J17" s="85">
        <v>996</v>
      </c>
      <c r="K17" s="85">
        <v>3655</v>
      </c>
    </row>
    <row r="18" spans="1:11">
      <c r="A18" s="88" t="s">
        <v>99</v>
      </c>
      <c r="B18" s="85">
        <v>1339</v>
      </c>
      <c r="C18" s="85">
        <v>1318</v>
      </c>
      <c r="D18" s="85">
        <v>1033</v>
      </c>
      <c r="E18" s="91">
        <v>836</v>
      </c>
      <c r="F18" s="91">
        <v>670</v>
      </c>
      <c r="G18" s="91">
        <v>1052</v>
      </c>
      <c r="H18" s="91">
        <v>1226</v>
      </c>
      <c r="I18" s="91">
        <v>986</v>
      </c>
      <c r="J18" s="85">
        <v>2132</v>
      </c>
      <c r="K18" s="85">
        <v>2009</v>
      </c>
    </row>
    <row r="19" spans="1:11">
      <c r="A19" s="88" t="s">
        <v>98</v>
      </c>
      <c r="B19" s="91">
        <v>249</v>
      </c>
      <c r="C19" s="91">
        <v>243</v>
      </c>
      <c r="D19" s="91">
        <v>201</v>
      </c>
      <c r="E19" s="91">
        <v>305</v>
      </c>
      <c r="F19" s="91">
        <v>248</v>
      </c>
      <c r="G19" s="91">
        <v>289</v>
      </c>
      <c r="H19" s="91">
        <v>274</v>
      </c>
      <c r="I19" s="91">
        <v>228</v>
      </c>
      <c r="J19" s="85">
        <v>357</v>
      </c>
      <c r="K19" s="85">
        <v>298</v>
      </c>
    </row>
    <row r="20" spans="1:11">
      <c r="A20" s="88" t="s">
        <v>97</v>
      </c>
      <c r="B20" s="91">
        <v>53</v>
      </c>
      <c r="C20" s="91">
        <v>53</v>
      </c>
      <c r="D20" s="91">
        <v>51</v>
      </c>
      <c r="E20" s="91">
        <v>77</v>
      </c>
      <c r="F20" s="91">
        <v>173</v>
      </c>
      <c r="G20" s="91">
        <v>139</v>
      </c>
      <c r="H20" s="91">
        <v>135</v>
      </c>
      <c r="I20" s="91">
        <v>80</v>
      </c>
      <c r="J20" s="85">
        <v>124</v>
      </c>
      <c r="K20" s="85">
        <v>97</v>
      </c>
    </row>
    <row r="21" spans="1:11" ht="22.5">
      <c r="A21" s="86" t="s">
        <v>96</v>
      </c>
      <c r="B21" s="91">
        <v>21</v>
      </c>
      <c r="C21" s="91">
        <v>28</v>
      </c>
      <c r="D21" s="91">
        <v>25</v>
      </c>
      <c r="E21" s="91">
        <v>22</v>
      </c>
      <c r="F21" s="91">
        <v>26</v>
      </c>
      <c r="G21" s="91">
        <v>18</v>
      </c>
      <c r="H21" s="91">
        <v>23</v>
      </c>
      <c r="I21" s="91">
        <v>10</v>
      </c>
      <c r="J21" s="85">
        <v>53</v>
      </c>
      <c r="K21" s="85">
        <v>65</v>
      </c>
    </row>
    <row r="22" spans="1:11">
      <c r="A22" s="84" t="s">
        <v>5</v>
      </c>
      <c r="B22" s="82">
        <v>7623</v>
      </c>
      <c r="C22" s="82">
        <v>10061</v>
      </c>
      <c r="D22" s="82">
        <v>9938</v>
      </c>
      <c r="E22" s="82">
        <v>9678</v>
      </c>
      <c r="F22" s="82">
        <v>7918</v>
      </c>
      <c r="G22" s="82">
        <v>8123</v>
      </c>
      <c r="H22" s="81">
        <f>+H14+H18+H19+H20+H21</f>
        <v>9809</v>
      </c>
      <c r="I22" s="81">
        <f>+I14+I18+I19+I20+I21</f>
        <v>10981</v>
      </c>
      <c r="J22" s="81">
        <f>+J14+J18+J19+J20+J21</f>
        <v>10413</v>
      </c>
      <c r="K22" s="81">
        <f>+K14+K18+K19+K20+K21</f>
        <v>9854</v>
      </c>
    </row>
    <row r="23" spans="1:11" s="77" customFormat="1">
      <c r="A23" s="544" t="s">
        <v>5</v>
      </c>
      <c r="B23" s="544"/>
      <c r="C23" s="544"/>
      <c r="D23" s="544"/>
      <c r="E23" s="544"/>
      <c r="F23" s="544"/>
      <c r="G23" s="544"/>
      <c r="H23" s="544"/>
      <c r="I23" s="544"/>
      <c r="J23" s="544"/>
      <c r="K23" s="544"/>
    </row>
    <row r="24" spans="1:11">
      <c r="A24" s="88" t="s">
        <v>102</v>
      </c>
      <c r="B24" s="85">
        <v>12345</v>
      </c>
      <c r="C24" s="85">
        <v>16689</v>
      </c>
      <c r="D24" s="85">
        <v>17261</v>
      </c>
      <c r="E24" s="69">
        <v>17644</v>
      </c>
      <c r="F24" s="69">
        <v>15637</v>
      </c>
      <c r="G24" s="69">
        <v>15884</v>
      </c>
      <c r="H24" s="69">
        <v>18447</v>
      </c>
      <c r="I24" s="87">
        <f>+I4+I14</f>
        <v>22701</v>
      </c>
      <c r="J24" s="87">
        <f>+J4+J14</f>
        <v>17434</v>
      </c>
      <c r="K24" s="87">
        <f>+K4+K14</f>
        <v>17192</v>
      </c>
    </row>
    <row r="25" spans="1:11">
      <c r="A25" s="88" t="s">
        <v>22</v>
      </c>
      <c r="B25" s="85"/>
      <c r="C25" s="85"/>
      <c r="D25" s="85"/>
      <c r="E25" s="85"/>
      <c r="F25" s="85"/>
      <c r="G25" s="85"/>
      <c r="H25" s="85"/>
      <c r="I25" s="87"/>
      <c r="J25" s="87"/>
      <c r="K25" s="87"/>
    </row>
    <row r="26" spans="1:11">
      <c r="A26" s="90" t="s">
        <v>101</v>
      </c>
      <c r="B26" s="85">
        <v>5504</v>
      </c>
      <c r="C26" s="85">
        <v>7845</v>
      </c>
      <c r="D26" s="85">
        <v>8894</v>
      </c>
      <c r="E26" s="69">
        <v>10648</v>
      </c>
      <c r="F26" s="69">
        <v>10307</v>
      </c>
      <c r="G26" s="69">
        <v>9599</v>
      </c>
      <c r="H26" s="69">
        <v>12129</v>
      </c>
      <c r="I26" s="87">
        <f t="shared" ref="I26:K32" si="0">+I6+I16</f>
        <v>8895</v>
      </c>
      <c r="J26" s="87">
        <f t="shared" si="0"/>
        <v>7872</v>
      </c>
      <c r="K26" s="87">
        <f t="shared" si="0"/>
        <v>6735</v>
      </c>
    </row>
    <row r="27" spans="1:11">
      <c r="A27" s="89" t="s">
        <v>100</v>
      </c>
      <c r="B27" s="87">
        <f t="shared" ref="B27:H27" si="1">+B7+B17</f>
        <v>1639</v>
      </c>
      <c r="C27" s="87">
        <f t="shared" si="1"/>
        <v>1886</v>
      </c>
      <c r="D27" s="87">
        <f t="shared" si="1"/>
        <v>1842</v>
      </c>
      <c r="E27" s="87">
        <f t="shared" si="1"/>
        <v>1786</v>
      </c>
      <c r="F27" s="87">
        <f t="shared" si="1"/>
        <v>1368</v>
      </c>
      <c r="G27" s="87">
        <f t="shared" si="1"/>
        <v>1527</v>
      </c>
      <c r="H27" s="87">
        <f t="shared" si="1"/>
        <v>230</v>
      </c>
      <c r="I27" s="87">
        <f t="shared" si="0"/>
        <v>9869</v>
      </c>
      <c r="J27" s="87">
        <f t="shared" si="0"/>
        <v>2347</v>
      </c>
      <c r="K27" s="87">
        <f t="shared" si="0"/>
        <v>8997</v>
      </c>
    </row>
    <row r="28" spans="1:11">
      <c r="A28" s="88" t="s">
        <v>99</v>
      </c>
      <c r="B28" s="85">
        <v>2931</v>
      </c>
      <c r="C28" s="85">
        <v>2627</v>
      </c>
      <c r="D28" s="85">
        <v>2217</v>
      </c>
      <c r="E28" s="69">
        <v>1676</v>
      </c>
      <c r="F28" s="69">
        <v>1357</v>
      </c>
      <c r="G28" s="69">
        <v>2400</v>
      </c>
      <c r="H28" s="69">
        <v>2681</v>
      </c>
      <c r="I28" s="87">
        <f t="shared" si="0"/>
        <v>2067</v>
      </c>
      <c r="J28" s="87">
        <f t="shared" si="0"/>
        <v>4744</v>
      </c>
      <c r="K28" s="87">
        <f t="shared" si="0"/>
        <v>4354</v>
      </c>
    </row>
    <row r="29" spans="1:11">
      <c r="A29" s="88" t="s">
        <v>98</v>
      </c>
      <c r="B29" s="85">
        <v>559</v>
      </c>
      <c r="C29" s="85">
        <v>587</v>
      </c>
      <c r="D29" s="85">
        <v>484</v>
      </c>
      <c r="E29" s="69">
        <v>707</v>
      </c>
      <c r="F29" s="69">
        <v>521</v>
      </c>
      <c r="G29" s="69">
        <v>668</v>
      </c>
      <c r="H29" s="69">
        <v>616</v>
      </c>
      <c r="I29" s="87">
        <f t="shared" si="0"/>
        <v>542</v>
      </c>
      <c r="J29" s="87">
        <f t="shared" si="0"/>
        <v>851</v>
      </c>
      <c r="K29" s="87">
        <f t="shared" si="0"/>
        <v>609</v>
      </c>
    </row>
    <row r="30" spans="1:11">
      <c r="A30" s="88" t="s">
        <v>97</v>
      </c>
      <c r="B30" s="85">
        <v>155</v>
      </c>
      <c r="C30" s="85">
        <v>165</v>
      </c>
      <c r="D30" s="85">
        <v>157</v>
      </c>
      <c r="E30" s="69">
        <v>228</v>
      </c>
      <c r="F30" s="69">
        <v>403</v>
      </c>
      <c r="G30" s="69">
        <v>372</v>
      </c>
      <c r="H30" s="69">
        <v>353</v>
      </c>
      <c r="I30" s="87">
        <f t="shared" si="0"/>
        <v>228</v>
      </c>
      <c r="J30" s="87">
        <f t="shared" si="0"/>
        <v>421</v>
      </c>
      <c r="K30" s="87">
        <f t="shared" si="0"/>
        <v>296</v>
      </c>
    </row>
    <row r="31" spans="1:11" ht="22.5">
      <c r="A31" s="86" t="s">
        <v>96</v>
      </c>
      <c r="B31" s="85">
        <v>62</v>
      </c>
      <c r="C31" s="85">
        <v>83</v>
      </c>
      <c r="D31" s="85">
        <v>65</v>
      </c>
      <c r="E31" s="76">
        <v>53</v>
      </c>
      <c r="F31" s="76">
        <v>54</v>
      </c>
      <c r="G31" s="76">
        <v>41</v>
      </c>
      <c r="H31" s="76">
        <v>67</v>
      </c>
      <c r="I31" s="76">
        <f t="shared" si="0"/>
        <v>44</v>
      </c>
      <c r="J31" s="76">
        <f t="shared" si="0"/>
        <v>119</v>
      </c>
      <c r="K31" s="76">
        <f t="shared" si="0"/>
        <v>156</v>
      </c>
    </row>
    <row r="32" spans="1:11">
      <c r="A32" s="84" t="s">
        <v>5</v>
      </c>
      <c r="B32" s="83">
        <v>16052</v>
      </c>
      <c r="C32" s="83">
        <v>20151</v>
      </c>
      <c r="D32" s="82">
        <v>20184</v>
      </c>
      <c r="E32" s="82">
        <v>20308</v>
      </c>
      <c r="F32" s="82">
        <v>17972</v>
      </c>
      <c r="G32" s="82">
        <v>19365</v>
      </c>
      <c r="H32" s="82">
        <v>22164</v>
      </c>
      <c r="I32" s="81">
        <f t="shared" si="0"/>
        <v>25582</v>
      </c>
      <c r="J32" s="81">
        <f t="shared" si="0"/>
        <v>23569</v>
      </c>
      <c r="K32" s="81">
        <f t="shared" si="0"/>
        <v>22607</v>
      </c>
    </row>
  </sheetData>
  <mergeCells count="3">
    <mergeCell ref="A3:K3"/>
    <mergeCell ref="A13:K13"/>
    <mergeCell ref="A23:K23"/>
  </mergeCells>
  <pageMargins left="0.74803149606299213" right="0.74803149606299213" top="0.62992125984251968" bottom="0.86614173228346458" header="0.51181102362204722" footer="0.59055118110236227"/>
  <pageSetup paperSize="9" orientation="portrait" horizontalDpi="2438" verticalDpi="300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9FE091-92A8-4709-8FD8-469044EC6A9F}">
  <sheetPr codeName="Munka26"/>
  <dimension ref="A1:K32"/>
  <sheetViews>
    <sheetView zoomScaleNormal="100" workbookViewId="0"/>
  </sheetViews>
  <sheetFormatPr defaultRowHeight="11.25"/>
  <cols>
    <col min="1" max="1" width="10.42578125" style="67" customWidth="1"/>
    <col min="2" max="11" width="6.7109375" style="67" customWidth="1"/>
    <col min="12" max="16384" width="9.140625" style="67"/>
  </cols>
  <sheetData>
    <row r="1" spans="1:11" ht="12" thickBot="1">
      <c r="A1" s="103" t="s">
        <v>105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1" ht="22.5">
      <c r="A2" s="97" t="s">
        <v>103</v>
      </c>
      <c r="B2" s="96">
        <v>1999</v>
      </c>
      <c r="C2" s="96">
        <v>2000</v>
      </c>
      <c r="D2" s="96">
        <v>2001</v>
      </c>
      <c r="E2" s="96">
        <v>2002</v>
      </c>
      <c r="F2" s="96">
        <v>2003</v>
      </c>
      <c r="G2" s="96">
        <v>2004</v>
      </c>
      <c r="H2" s="96">
        <v>2005</v>
      </c>
      <c r="I2" s="96">
        <v>2006</v>
      </c>
      <c r="J2" s="95">
        <v>2007</v>
      </c>
      <c r="K2" s="95">
        <v>2008</v>
      </c>
    </row>
    <row r="3" spans="1:11" s="77" customFormat="1">
      <c r="A3" s="543" t="s">
        <v>7</v>
      </c>
      <c r="B3" s="543"/>
      <c r="C3" s="543"/>
      <c r="D3" s="543"/>
      <c r="E3" s="543"/>
      <c r="F3" s="543"/>
      <c r="G3" s="543"/>
      <c r="H3" s="543"/>
      <c r="I3" s="543"/>
      <c r="J3" s="543"/>
      <c r="K3" s="543"/>
    </row>
    <row r="4" spans="1:11">
      <c r="A4" s="101" t="s">
        <v>102</v>
      </c>
      <c r="B4" s="100">
        <v>61554</v>
      </c>
      <c r="C4" s="100">
        <v>62293</v>
      </c>
      <c r="D4" s="100">
        <v>43651</v>
      </c>
      <c r="E4" s="100">
        <v>45858</v>
      </c>
      <c r="F4" s="100">
        <v>46404</v>
      </c>
      <c r="G4" s="100">
        <v>52146</v>
      </c>
      <c r="H4" s="100">
        <v>57279</v>
      </c>
      <c r="I4" s="100">
        <v>63797</v>
      </c>
      <c r="J4" s="100">
        <v>69784</v>
      </c>
      <c r="K4" s="100">
        <v>73780</v>
      </c>
    </row>
    <row r="5" spans="1:11">
      <c r="A5" s="101" t="s">
        <v>22</v>
      </c>
      <c r="B5" s="100"/>
      <c r="C5" s="100"/>
      <c r="D5" s="100"/>
      <c r="E5" s="100"/>
      <c r="F5" s="100"/>
      <c r="G5" s="100"/>
      <c r="H5" s="100"/>
      <c r="I5" s="100"/>
      <c r="J5" s="100"/>
      <c r="K5" s="100"/>
    </row>
    <row r="6" spans="1:11">
      <c r="A6" s="90" t="s">
        <v>101</v>
      </c>
      <c r="B6" s="100">
        <v>28834</v>
      </c>
      <c r="C6" s="100">
        <v>28700</v>
      </c>
      <c r="D6" s="100">
        <v>20086</v>
      </c>
      <c r="E6" s="100">
        <v>21873</v>
      </c>
      <c r="F6" s="100">
        <v>23002</v>
      </c>
      <c r="G6" s="100">
        <v>27071</v>
      </c>
      <c r="H6" s="100">
        <v>32683</v>
      </c>
      <c r="I6" s="100">
        <v>32802</v>
      </c>
      <c r="J6" s="100">
        <v>33401</v>
      </c>
      <c r="K6" s="100">
        <v>33225</v>
      </c>
    </row>
    <row r="7" spans="1:11" ht="22.5">
      <c r="A7" s="89" t="s">
        <v>100</v>
      </c>
      <c r="B7" s="100">
        <v>8621</v>
      </c>
      <c r="C7" s="100">
        <v>8963</v>
      </c>
      <c r="D7" s="100">
        <v>5497</v>
      </c>
      <c r="E7" s="100">
        <v>5835</v>
      </c>
      <c r="F7" s="100">
        <v>5695</v>
      </c>
      <c r="G7" s="100">
        <v>5862</v>
      </c>
      <c r="H7" s="100">
        <v>5419</v>
      </c>
      <c r="I7" s="100">
        <v>12310</v>
      </c>
      <c r="J7" s="100">
        <v>16826</v>
      </c>
      <c r="K7" s="100">
        <v>12310</v>
      </c>
    </row>
    <row r="8" spans="1:11">
      <c r="A8" s="101" t="s">
        <v>99</v>
      </c>
      <c r="B8" s="100">
        <v>11276</v>
      </c>
      <c r="C8" s="100">
        <v>11763</v>
      </c>
      <c r="D8" s="100">
        <v>7245</v>
      </c>
      <c r="E8" s="100">
        <v>8199</v>
      </c>
      <c r="F8" s="100">
        <v>7653</v>
      </c>
      <c r="G8" s="100">
        <v>8207</v>
      </c>
      <c r="H8" s="100">
        <v>8455</v>
      </c>
      <c r="I8" s="100">
        <v>10242</v>
      </c>
      <c r="J8" s="100">
        <v>10899</v>
      </c>
      <c r="K8" s="100">
        <v>12371</v>
      </c>
    </row>
    <row r="9" spans="1:11">
      <c r="A9" s="101" t="s">
        <v>98</v>
      </c>
      <c r="B9" s="100">
        <v>2559</v>
      </c>
      <c r="C9" s="100">
        <v>2642</v>
      </c>
      <c r="D9" s="100">
        <v>1377</v>
      </c>
      <c r="E9" s="100">
        <v>1434</v>
      </c>
      <c r="F9" s="100">
        <v>1348</v>
      </c>
      <c r="G9" s="100">
        <v>1403</v>
      </c>
      <c r="H9" s="100">
        <v>1435</v>
      </c>
      <c r="I9" s="100">
        <v>1633</v>
      </c>
      <c r="J9" s="100">
        <v>1685</v>
      </c>
      <c r="K9" s="100">
        <v>1949</v>
      </c>
    </row>
    <row r="10" spans="1:11">
      <c r="A10" s="101" t="s">
        <v>97</v>
      </c>
      <c r="B10" s="100">
        <v>2019</v>
      </c>
      <c r="C10" s="100">
        <v>1983</v>
      </c>
      <c r="D10" s="100">
        <v>1031</v>
      </c>
      <c r="E10" s="100">
        <v>1086</v>
      </c>
      <c r="F10" s="100">
        <v>1002</v>
      </c>
      <c r="G10" s="100">
        <v>1109</v>
      </c>
      <c r="H10" s="100">
        <v>1197</v>
      </c>
      <c r="I10" s="100">
        <v>1386</v>
      </c>
      <c r="J10" s="100">
        <v>1370</v>
      </c>
      <c r="K10" s="100">
        <v>1438</v>
      </c>
    </row>
    <row r="11" spans="1:11" ht="22.5">
      <c r="A11" s="16" t="s">
        <v>96</v>
      </c>
      <c r="B11" s="100">
        <v>426</v>
      </c>
      <c r="C11" s="100">
        <v>420</v>
      </c>
      <c r="D11" s="100">
        <v>274</v>
      </c>
      <c r="E11" s="100">
        <v>280</v>
      </c>
      <c r="F11" s="100">
        <v>243</v>
      </c>
      <c r="G11" s="100">
        <v>252</v>
      </c>
      <c r="H11" s="100">
        <v>286</v>
      </c>
      <c r="I11" s="100">
        <v>303</v>
      </c>
      <c r="J11" s="100">
        <v>335</v>
      </c>
      <c r="K11" s="100">
        <v>400</v>
      </c>
    </row>
    <row r="12" spans="1:11">
      <c r="A12" s="84" t="s">
        <v>5</v>
      </c>
      <c r="B12" s="81">
        <f t="shared" ref="B12:K12" si="0">+B4+B8+B9+B10+B11</f>
        <v>77834</v>
      </c>
      <c r="C12" s="81">
        <f t="shared" si="0"/>
        <v>79101</v>
      </c>
      <c r="D12" s="81">
        <f t="shared" si="0"/>
        <v>53578</v>
      </c>
      <c r="E12" s="81">
        <f t="shared" si="0"/>
        <v>56857</v>
      </c>
      <c r="F12" s="81">
        <f t="shared" si="0"/>
        <v>56650</v>
      </c>
      <c r="G12" s="81">
        <f t="shared" si="0"/>
        <v>63117</v>
      </c>
      <c r="H12" s="81">
        <f t="shared" si="0"/>
        <v>68652</v>
      </c>
      <c r="I12" s="81">
        <f t="shared" si="0"/>
        <v>77361</v>
      </c>
      <c r="J12" s="81">
        <f t="shared" si="0"/>
        <v>84073</v>
      </c>
      <c r="K12" s="81">
        <f t="shared" si="0"/>
        <v>89938</v>
      </c>
    </row>
    <row r="13" spans="1:11">
      <c r="A13" s="544" t="s">
        <v>6</v>
      </c>
      <c r="B13" s="544"/>
      <c r="C13" s="544"/>
      <c r="D13" s="544"/>
      <c r="E13" s="544"/>
      <c r="F13" s="544"/>
      <c r="G13" s="544"/>
      <c r="H13" s="544"/>
      <c r="I13" s="544"/>
      <c r="J13" s="544"/>
      <c r="K13" s="544"/>
    </row>
    <row r="14" spans="1:11">
      <c r="A14" s="101" t="s">
        <v>102</v>
      </c>
      <c r="B14" s="100">
        <v>62530</v>
      </c>
      <c r="C14" s="100">
        <v>63491</v>
      </c>
      <c r="D14" s="100">
        <v>49546</v>
      </c>
      <c r="E14" s="100">
        <v>51782</v>
      </c>
      <c r="F14" s="100">
        <v>51826</v>
      </c>
      <c r="G14" s="100">
        <v>58769</v>
      </c>
      <c r="H14" s="100">
        <v>64982</v>
      </c>
      <c r="I14" s="100">
        <v>66738</v>
      </c>
      <c r="J14" s="100">
        <v>71043</v>
      </c>
      <c r="K14" s="100">
        <v>72365</v>
      </c>
    </row>
    <row r="15" spans="1:11">
      <c r="A15" s="101" t="s">
        <v>22</v>
      </c>
      <c r="B15" s="100"/>
      <c r="C15" s="100"/>
      <c r="D15" s="100"/>
      <c r="E15" s="100"/>
      <c r="F15" s="100"/>
      <c r="G15" s="100"/>
      <c r="H15" s="100"/>
      <c r="I15" s="100"/>
      <c r="J15" s="100"/>
      <c r="K15" s="100"/>
    </row>
    <row r="16" spans="1:11">
      <c r="A16" s="90" t="s">
        <v>101</v>
      </c>
      <c r="B16" s="100">
        <v>28523</v>
      </c>
      <c r="C16" s="100">
        <v>28643</v>
      </c>
      <c r="D16" s="100">
        <v>21475</v>
      </c>
      <c r="E16" s="100">
        <v>23104</v>
      </c>
      <c r="F16" s="100">
        <v>24279</v>
      </c>
      <c r="G16" s="100">
        <v>28605</v>
      </c>
      <c r="H16" s="100">
        <v>34846</v>
      </c>
      <c r="I16" s="100">
        <v>33381</v>
      </c>
      <c r="J16" s="100">
        <v>33550</v>
      </c>
      <c r="K16" s="100">
        <v>32611</v>
      </c>
    </row>
    <row r="17" spans="1:11" ht="22.5">
      <c r="A17" s="89" t="s">
        <v>100</v>
      </c>
      <c r="B17" s="100">
        <v>8710</v>
      </c>
      <c r="C17" s="100">
        <v>8944</v>
      </c>
      <c r="D17" s="100">
        <v>6226</v>
      </c>
      <c r="E17" s="100">
        <v>6346</v>
      </c>
      <c r="F17" s="100">
        <v>5934</v>
      </c>
      <c r="G17" s="100">
        <v>6281</v>
      </c>
      <c r="H17" s="100">
        <v>7941</v>
      </c>
      <c r="I17" s="100">
        <v>12569</v>
      </c>
      <c r="J17" s="100">
        <v>16144</v>
      </c>
      <c r="K17" s="100">
        <v>12569</v>
      </c>
    </row>
    <row r="18" spans="1:11">
      <c r="A18" s="101" t="s">
        <v>99</v>
      </c>
      <c r="B18" s="100">
        <v>8286</v>
      </c>
      <c r="C18" s="100">
        <v>8938</v>
      </c>
      <c r="D18" s="100">
        <v>6062</v>
      </c>
      <c r="E18" s="100">
        <v>6922</v>
      </c>
      <c r="F18" s="100">
        <v>6526</v>
      </c>
      <c r="G18" s="100">
        <v>6508</v>
      </c>
      <c r="H18" s="100">
        <v>6666</v>
      </c>
      <c r="I18" s="100">
        <v>8301</v>
      </c>
      <c r="J18" s="100">
        <v>8834</v>
      </c>
      <c r="K18" s="100">
        <v>9985</v>
      </c>
    </row>
    <row r="19" spans="1:11">
      <c r="A19" s="101" t="s">
        <v>98</v>
      </c>
      <c r="B19" s="100">
        <v>634</v>
      </c>
      <c r="C19" s="100">
        <v>660</v>
      </c>
      <c r="D19" s="100">
        <v>407</v>
      </c>
      <c r="E19" s="100">
        <v>403</v>
      </c>
      <c r="F19" s="100">
        <v>387</v>
      </c>
      <c r="G19" s="100">
        <v>1132</v>
      </c>
      <c r="H19" s="100">
        <v>1232</v>
      </c>
      <c r="I19" s="100">
        <v>1356</v>
      </c>
      <c r="J19" s="100">
        <v>1390</v>
      </c>
      <c r="K19" s="100">
        <v>1608</v>
      </c>
    </row>
    <row r="20" spans="1:11">
      <c r="A20" s="101" t="s">
        <v>97</v>
      </c>
      <c r="B20" s="100">
        <v>575</v>
      </c>
      <c r="C20" s="100">
        <v>576</v>
      </c>
      <c r="D20" s="100">
        <v>202</v>
      </c>
      <c r="E20" s="100">
        <v>232</v>
      </c>
      <c r="F20" s="100">
        <v>279</v>
      </c>
      <c r="G20" s="100">
        <v>346</v>
      </c>
      <c r="H20" s="100">
        <v>359</v>
      </c>
      <c r="I20" s="100">
        <v>414</v>
      </c>
      <c r="J20" s="100">
        <v>413</v>
      </c>
      <c r="K20" s="100">
        <v>475</v>
      </c>
    </row>
    <row r="21" spans="1:11" ht="22.5">
      <c r="A21" s="16" t="s">
        <v>96</v>
      </c>
      <c r="B21" s="100">
        <v>386</v>
      </c>
      <c r="C21" s="100">
        <v>359</v>
      </c>
      <c r="D21" s="100">
        <v>233</v>
      </c>
      <c r="E21" s="100">
        <v>233</v>
      </c>
      <c r="F21" s="100">
        <v>220</v>
      </c>
      <c r="G21" s="100">
        <v>237</v>
      </c>
      <c r="H21" s="100">
        <v>262</v>
      </c>
      <c r="I21" s="100">
        <v>260</v>
      </c>
      <c r="J21" s="100">
        <v>277</v>
      </c>
      <c r="K21" s="100">
        <v>326</v>
      </c>
    </row>
    <row r="22" spans="1:11">
      <c r="A22" s="84" t="s">
        <v>5</v>
      </c>
      <c r="B22" s="81">
        <f t="shared" ref="B22:K22" si="1">+B14+B18+B19+B20+B21</f>
        <v>72411</v>
      </c>
      <c r="C22" s="81">
        <f t="shared" si="1"/>
        <v>74024</v>
      </c>
      <c r="D22" s="81">
        <f t="shared" si="1"/>
        <v>56450</v>
      </c>
      <c r="E22" s="81">
        <f t="shared" si="1"/>
        <v>59572</v>
      </c>
      <c r="F22" s="81">
        <f t="shared" si="1"/>
        <v>59238</v>
      </c>
      <c r="G22" s="81">
        <f t="shared" si="1"/>
        <v>66992</v>
      </c>
      <c r="H22" s="81">
        <f t="shared" si="1"/>
        <v>73501</v>
      </c>
      <c r="I22" s="81">
        <f t="shared" si="1"/>
        <v>77069</v>
      </c>
      <c r="J22" s="81">
        <f t="shared" si="1"/>
        <v>81957</v>
      </c>
      <c r="K22" s="81">
        <f t="shared" si="1"/>
        <v>84759</v>
      </c>
    </row>
    <row r="23" spans="1:11" s="77" customFormat="1">
      <c r="A23" s="544" t="s">
        <v>5</v>
      </c>
      <c r="B23" s="544"/>
      <c r="C23" s="544"/>
      <c r="D23" s="544"/>
      <c r="E23" s="544"/>
      <c r="F23" s="544"/>
      <c r="G23" s="544"/>
      <c r="H23" s="544"/>
      <c r="I23" s="544"/>
      <c r="J23" s="544"/>
      <c r="K23" s="544"/>
    </row>
    <row r="24" spans="1:11">
      <c r="A24" s="101" t="s">
        <v>102</v>
      </c>
      <c r="B24" s="100">
        <f t="shared" ref="B24:K24" si="2">+B4+B14</f>
        <v>124084</v>
      </c>
      <c r="C24" s="100">
        <f t="shared" si="2"/>
        <v>125784</v>
      </c>
      <c r="D24" s="100">
        <f t="shared" si="2"/>
        <v>93197</v>
      </c>
      <c r="E24" s="100">
        <f t="shared" si="2"/>
        <v>97640</v>
      </c>
      <c r="F24" s="100">
        <f t="shared" si="2"/>
        <v>98230</v>
      </c>
      <c r="G24" s="100">
        <f t="shared" si="2"/>
        <v>110915</v>
      </c>
      <c r="H24" s="100">
        <f t="shared" si="2"/>
        <v>122261</v>
      </c>
      <c r="I24" s="100">
        <f t="shared" si="2"/>
        <v>130535</v>
      </c>
      <c r="J24" s="100">
        <f t="shared" si="2"/>
        <v>140827</v>
      </c>
      <c r="K24" s="100">
        <f t="shared" si="2"/>
        <v>146145</v>
      </c>
    </row>
    <row r="25" spans="1:11">
      <c r="A25" s="101" t="s">
        <v>22</v>
      </c>
      <c r="B25" s="100"/>
      <c r="C25" s="100"/>
      <c r="D25" s="100"/>
      <c r="E25" s="100"/>
      <c r="F25" s="100"/>
      <c r="G25" s="100"/>
      <c r="H25" s="100"/>
      <c r="I25" s="100"/>
      <c r="J25" s="100"/>
      <c r="K25" s="100"/>
    </row>
    <row r="26" spans="1:11">
      <c r="A26" s="90" t="s">
        <v>101</v>
      </c>
      <c r="B26" s="100">
        <f t="shared" ref="B26:K26" si="3">+B6+B16</f>
        <v>57357</v>
      </c>
      <c r="C26" s="100">
        <f t="shared" si="3"/>
        <v>57343</v>
      </c>
      <c r="D26" s="100">
        <f t="shared" si="3"/>
        <v>41561</v>
      </c>
      <c r="E26" s="100">
        <f t="shared" si="3"/>
        <v>44977</v>
      </c>
      <c r="F26" s="100">
        <f t="shared" si="3"/>
        <v>47281</v>
      </c>
      <c r="G26" s="100">
        <f t="shared" si="3"/>
        <v>55676</v>
      </c>
      <c r="H26" s="100">
        <f t="shared" si="3"/>
        <v>67529</v>
      </c>
      <c r="I26" s="100">
        <f t="shared" si="3"/>
        <v>66183</v>
      </c>
      <c r="J26" s="100">
        <f t="shared" si="3"/>
        <v>66951</v>
      </c>
      <c r="K26" s="100">
        <f t="shared" si="3"/>
        <v>65836</v>
      </c>
    </row>
    <row r="27" spans="1:11" ht="22.5">
      <c r="A27" s="89" t="s">
        <v>100</v>
      </c>
      <c r="B27" s="100">
        <f t="shared" ref="B27:K27" si="4">+B7+B17</f>
        <v>17331</v>
      </c>
      <c r="C27" s="100">
        <f t="shared" si="4"/>
        <v>17907</v>
      </c>
      <c r="D27" s="100">
        <f t="shared" si="4"/>
        <v>11723</v>
      </c>
      <c r="E27" s="100">
        <f t="shared" si="4"/>
        <v>12181</v>
      </c>
      <c r="F27" s="100">
        <f t="shared" si="4"/>
        <v>11629</v>
      </c>
      <c r="G27" s="100">
        <f t="shared" si="4"/>
        <v>12143</v>
      </c>
      <c r="H27" s="100">
        <f t="shared" si="4"/>
        <v>13360</v>
      </c>
      <c r="I27" s="100">
        <f t="shared" si="4"/>
        <v>24879</v>
      </c>
      <c r="J27" s="100">
        <f t="shared" si="4"/>
        <v>32970</v>
      </c>
      <c r="K27" s="100">
        <f t="shared" si="4"/>
        <v>24879</v>
      </c>
    </row>
    <row r="28" spans="1:11">
      <c r="A28" s="101" t="s">
        <v>99</v>
      </c>
      <c r="B28" s="100">
        <f t="shared" ref="B28:K28" si="5">+B8+B18</f>
        <v>19562</v>
      </c>
      <c r="C28" s="100">
        <f t="shared" si="5"/>
        <v>20701</v>
      </c>
      <c r="D28" s="100">
        <f t="shared" si="5"/>
        <v>13307</v>
      </c>
      <c r="E28" s="100">
        <f t="shared" si="5"/>
        <v>15121</v>
      </c>
      <c r="F28" s="100">
        <f t="shared" si="5"/>
        <v>14179</v>
      </c>
      <c r="G28" s="100">
        <f t="shared" si="5"/>
        <v>14715</v>
      </c>
      <c r="H28" s="100">
        <f t="shared" si="5"/>
        <v>15121</v>
      </c>
      <c r="I28" s="100">
        <f t="shared" si="5"/>
        <v>18543</v>
      </c>
      <c r="J28" s="100">
        <f t="shared" si="5"/>
        <v>19733</v>
      </c>
      <c r="K28" s="100">
        <f t="shared" si="5"/>
        <v>22356</v>
      </c>
    </row>
    <row r="29" spans="1:11">
      <c r="A29" s="101" t="s">
        <v>98</v>
      </c>
      <c r="B29" s="100">
        <f t="shared" ref="B29:K29" si="6">+B9+B19</f>
        <v>3193</v>
      </c>
      <c r="C29" s="100">
        <f t="shared" si="6"/>
        <v>3302</v>
      </c>
      <c r="D29" s="100">
        <f t="shared" si="6"/>
        <v>1784</v>
      </c>
      <c r="E29" s="100">
        <f t="shared" si="6"/>
        <v>1837</v>
      </c>
      <c r="F29" s="100">
        <f t="shared" si="6"/>
        <v>1735</v>
      </c>
      <c r="G29" s="100">
        <f t="shared" si="6"/>
        <v>2535</v>
      </c>
      <c r="H29" s="100">
        <f t="shared" si="6"/>
        <v>2667</v>
      </c>
      <c r="I29" s="100">
        <f t="shared" si="6"/>
        <v>2989</v>
      </c>
      <c r="J29" s="100">
        <f t="shared" si="6"/>
        <v>3075</v>
      </c>
      <c r="K29" s="100">
        <f t="shared" si="6"/>
        <v>3557</v>
      </c>
    </row>
    <row r="30" spans="1:11">
      <c r="A30" s="101" t="s">
        <v>97</v>
      </c>
      <c r="B30" s="100">
        <f t="shared" ref="B30:K30" si="7">+B10+B20</f>
        <v>2594</v>
      </c>
      <c r="C30" s="100">
        <f t="shared" si="7"/>
        <v>2559</v>
      </c>
      <c r="D30" s="100">
        <f t="shared" si="7"/>
        <v>1233</v>
      </c>
      <c r="E30" s="100">
        <f t="shared" si="7"/>
        <v>1318</v>
      </c>
      <c r="F30" s="100">
        <f t="shared" si="7"/>
        <v>1281</v>
      </c>
      <c r="G30" s="100">
        <f t="shared" si="7"/>
        <v>1455</v>
      </c>
      <c r="H30" s="100">
        <f t="shared" si="7"/>
        <v>1556</v>
      </c>
      <c r="I30" s="100">
        <f t="shared" si="7"/>
        <v>1800</v>
      </c>
      <c r="J30" s="100">
        <f t="shared" si="7"/>
        <v>1783</v>
      </c>
      <c r="K30" s="100">
        <f t="shared" si="7"/>
        <v>1913</v>
      </c>
    </row>
    <row r="31" spans="1:11" ht="22.5">
      <c r="A31" s="16" t="s">
        <v>96</v>
      </c>
      <c r="B31" s="100">
        <f t="shared" ref="B31:K31" si="8">+B11+B21</f>
        <v>812</v>
      </c>
      <c r="C31" s="100">
        <f t="shared" si="8"/>
        <v>779</v>
      </c>
      <c r="D31" s="100">
        <f t="shared" si="8"/>
        <v>507</v>
      </c>
      <c r="E31" s="100">
        <f t="shared" si="8"/>
        <v>513</v>
      </c>
      <c r="F31" s="100">
        <f t="shared" si="8"/>
        <v>463</v>
      </c>
      <c r="G31" s="100">
        <f t="shared" si="8"/>
        <v>489</v>
      </c>
      <c r="H31" s="100">
        <f t="shared" si="8"/>
        <v>548</v>
      </c>
      <c r="I31" s="100">
        <f t="shared" si="8"/>
        <v>563</v>
      </c>
      <c r="J31" s="100">
        <f t="shared" si="8"/>
        <v>612</v>
      </c>
      <c r="K31" s="100">
        <f t="shared" si="8"/>
        <v>726</v>
      </c>
    </row>
    <row r="32" spans="1:11">
      <c r="A32" s="84" t="s">
        <v>5</v>
      </c>
      <c r="B32" s="82">
        <f t="shared" ref="B32:I32" si="9">+B24+B28+B29+B30+B31</f>
        <v>150245</v>
      </c>
      <c r="C32" s="82">
        <f t="shared" si="9"/>
        <v>153125</v>
      </c>
      <c r="D32" s="82">
        <f t="shared" si="9"/>
        <v>110028</v>
      </c>
      <c r="E32" s="82">
        <f t="shared" si="9"/>
        <v>116429</v>
      </c>
      <c r="F32" s="82">
        <f t="shared" si="9"/>
        <v>115888</v>
      </c>
      <c r="G32" s="82">
        <f t="shared" si="9"/>
        <v>130109</v>
      </c>
      <c r="H32" s="82">
        <f t="shared" si="9"/>
        <v>142153</v>
      </c>
      <c r="I32" s="82">
        <f t="shared" si="9"/>
        <v>154430</v>
      </c>
      <c r="J32" s="82">
        <f>+J12+J22</f>
        <v>166030</v>
      </c>
      <c r="K32" s="82">
        <f>+K12+K22</f>
        <v>174697</v>
      </c>
    </row>
  </sheetData>
  <mergeCells count="3">
    <mergeCell ref="A23:K23"/>
    <mergeCell ref="A3:K3"/>
    <mergeCell ref="A13:K13"/>
  </mergeCells>
  <pageMargins left="0.74803149606299213" right="0.74803149606299213" top="0.62992125984251968" bottom="0.86614173228346458" header="0.51181102362204722" footer="0.51181102362204722"/>
  <pageSetup paperSize="9" orientation="portrait" horizontalDpi="2438" verticalDpi="300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66ADEE-25BE-44D4-8144-68F9ECDA5244}">
  <sheetPr codeName="Munka27"/>
  <dimension ref="A1:K20"/>
  <sheetViews>
    <sheetView zoomScaleNormal="100" workbookViewId="0"/>
  </sheetViews>
  <sheetFormatPr defaultRowHeight="11.25"/>
  <cols>
    <col min="1" max="1" width="9.5703125" style="67" customWidth="1"/>
    <col min="2" max="11" width="7.85546875" style="67" customWidth="1"/>
    <col min="12" max="16384" width="9.140625" style="67"/>
  </cols>
  <sheetData>
    <row r="1" spans="1:11" s="110" customFormat="1" ht="12" thickBot="1">
      <c r="A1" s="112" t="s">
        <v>108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</row>
    <row r="2" spans="1:11">
      <c r="A2" s="109" t="s">
        <v>107</v>
      </c>
      <c r="B2" s="108">
        <v>1999</v>
      </c>
      <c r="C2" s="108">
        <v>2000</v>
      </c>
      <c r="D2" s="108">
        <v>2001</v>
      </c>
      <c r="E2" s="108">
        <v>2002</v>
      </c>
      <c r="F2" s="108">
        <v>2003</v>
      </c>
      <c r="G2" s="108">
        <v>2004</v>
      </c>
      <c r="H2" s="108">
        <v>2005</v>
      </c>
      <c r="I2" s="108">
        <v>2006</v>
      </c>
      <c r="J2" s="108">
        <v>2007</v>
      </c>
      <c r="K2" s="108">
        <v>2008</v>
      </c>
    </row>
    <row r="3" spans="1:11">
      <c r="A3" s="543" t="s">
        <v>7</v>
      </c>
      <c r="B3" s="543"/>
      <c r="C3" s="543"/>
      <c r="D3" s="543"/>
      <c r="E3" s="543"/>
      <c r="F3" s="543"/>
      <c r="G3" s="543"/>
      <c r="H3" s="543"/>
      <c r="I3" s="543"/>
      <c r="J3" s="543"/>
      <c r="K3" s="543"/>
    </row>
    <row r="4" spans="1:11">
      <c r="A4" s="107" t="s">
        <v>106</v>
      </c>
      <c r="B4" s="106">
        <v>6785</v>
      </c>
      <c r="C4" s="106">
        <v>6697</v>
      </c>
      <c r="D4" s="106">
        <v>5209</v>
      </c>
      <c r="E4" s="106">
        <v>5391</v>
      </c>
      <c r="F4" s="106">
        <v>5783</v>
      </c>
      <c r="G4" s="106">
        <v>6304</v>
      </c>
      <c r="H4" s="106">
        <v>6265</v>
      </c>
      <c r="I4" s="106">
        <v>6806</v>
      </c>
      <c r="J4" s="106">
        <v>6874</v>
      </c>
      <c r="K4" s="106">
        <v>7216</v>
      </c>
    </row>
    <row r="5" spans="1:11">
      <c r="A5" s="107" t="s">
        <v>93</v>
      </c>
      <c r="B5" s="106">
        <v>44403</v>
      </c>
      <c r="C5" s="106">
        <v>44253</v>
      </c>
      <c r="D5" s="106">
        <v>30481</v>
      </c>
      <c r="E5" s="106">
        <v>32236</v>
      </c>
      <c r="F5" s="106">
        <v>30909</v>
      </c>
      <c r="G5" s="106">
        <v>33511</v>
      </c>
      <c r="H5" s="106">
        <v>36326</v>
      </c>
      <c r="I5" s="106">
        <v>41194</v>
      </c>
      <c r="J5" s="106">
        <v>42987</v>
      </c>
      <c r="K5" s="106">
        <v>45133</v>
      </c>
    </row>
    <row r="6" spans="1:11">
      <c r="A6" s="107" t="s">
        <v>13</v>
      </c>
      <c r="B6" s="106">
        <v>20794</v>
      </c>
      <c r="C6" s="106">
        <v>21542</v>
      </c>
      <c r="D6" s="106">
        <v>13410</v>
      </c>
      <c r="E6" s="106">
        <v>14476</v>
      </c>
      <c r="F6" s="106">
        <v>14691</v>
      </c>
      <c r="G6" s="106">
        <v>16797</v>
      </c>
      <c r="H6" s="106">
        <v>18424</v>
      </c>
      <c r="I6" s="106">
        <v>21268</v>
      </c>
      <c r="J6" s="106">
        <v>24187</v>
      </c>
      <c r="K6" s="106">
        <v>26668</v>
      </c>
    </row>
    <row r="7" spans="1:11">
      <c r="A7" s="107" t="s">
        <v>92</v>
      </c>
      <c r="B7" s="106">
        <v>5852</v>
      </c>
      <c r="C7" s="106">
        <v>6609</v>
      </c>
      <c r="D7" s="106">
        <v>4478</v>
      </c>
      <c r="E7" s="106">
        <v>4754</v>
      </c>
      <c r="F7" s="106">
        <v>5267</v>
      </c>
      <c r="G7" s="106">
        <v>6505</v>
      </c>
      <c r="H7" s="106">
        <v>7637</v>
      </c>
      <c r="I7" s="106">
        <v>8093</v>
      </c>
      <c r="J7" s="106">
        <v>10025</v>
      </c>
      <c r="K7" s="106">
        <v>10921</v>
      </c>
    </row>
    <row r="8" spans="1:11">
      <c r="A8" s="105" t="s">
        <v>5</v>
      </c>
      <c r="B8" s="104">
        <v>77834</v>
      </c>
      <c r="C8" s="104">
        <v>79101</v>
      </c>
      <c r="D8" s="104">
        <v>53578</v>
      </c>
      <c r="E8" s="104">
        <f t="shared" ref="E8:K8" si="0">SUM(E4:E7)</f>
        <v>56857</v>
      </c>
      <c r="F8" s="104">
        <f t="shared" si="0"/>
        <v>56650</v>
      </c>
      <c r="G8" s="104">
        <f t="shared" si="0"/>
        <v>63117</v>
      </c>
      <c r="H8" s="104">
        <f t="shared" si="0"/>
        <v>68652</v>
      </c>
      <c r="I8" s="104">
        <f t="shared" si="0"/>
        <v>77361</v>
      </c>
      <c r="J8" s="104">
        <f t="shared" si="0"/>
        <v>84073</v>
      </c>
      <c r="K8" s="104">
        <f t="shared" si="0"/>
        <v>89938</v>
      </c>
    </row>
    <row r="9" spans="1:11">
      <c r="A9" s="545" t="s">
        <v>6</v>
      </c>
      <c r="B9" s="545"/>
      <c r="C9" s="545"/>
      <c r="D9" s="545"/>
      <c r="E9" s="545"/>
      <c r="F9" s="545"/>
      <c r="G9" s="545"/>
      <c r="H9" s="545"/>
      <c r="I9" s="545"/>
      <c r="J9" s="545"/>
      <c r="K9" s="545"/>
    </row>
    <row r="10" spans="1:11">
      <c r="A10" s="107" t="s">
        <v>106</v>
      </c>
      <c r="B10" s="106">
        <v>6390</v>
      </c>
      <c r="C10" s="106">
        <v>6262</v>
      </c>
      <c r="D10" s="106">
        <v>4817</v>
      </c>
      <c r="E10" s="106">
        <v>5052</v>
      </c>
      <c r="F10" s="106">
        <v>5374</v>
      </c>
      <c r="G10" s="106">
        <v>5884</v>
      </c>
      <c r="H10" s="106">
        <v>5760</v>
      </c>
      <c r="I10" s="106">
        <v>6139</v>
      </c>
      <c r="J10" s="106">
        <v>6182</v>
      </c>
      <c r="K10" s="106">
        <v>6562</v>
      </c>
    </row>
    <row r="11" spans="1:11">
      <c r="A11" s="107" t="s">
        <v>93</v>
      </c>
      <c r="B11" s="106">
        <v>39816</v>
      </c>
      <c r="C11" s="106">
        <v>39973</v>
      </c>
      <c r="D11" s="106">
        <v>30267</v>
      </c>
      <c r="E11" s="106">
        <v>31877</v>
      </c>
      <c r="F11" s="106">
        <v>30677</v>
      </c>
      <c r="G11" s="106">
        <v>33714</v>
      </c>
      <c r="H11" s="106">
        <v>36635</v>
      </c>
      <c r="I11" s="106">
        <v>39460</v>
      </c>
      <c r="J11" s="106">
        <v>40808</v>
      </c>
      <c r="K11" s="106">
        <v>41248</v>
      </c>
    </row>
    <row r="12" spans="1:11">
      <c r="A12" s="107" t="s">
        <v>13</v>
      </c>
      <c r="B12" s="106">
        <v>18683</v>
      </c>
      <c r="C12" s="106">
        <v>19464</v>
      </c>
      <c r="D12" s="106">
        <v>14890</v>
      </c>
      <c r="E12" s="106">
        <v>15706</v>
      </c>
      <c r="F12" s="106">
        <v>15630</v>
      </c>
      <c r="G12" s="106">
        <v>18071</v>
      </c>
      <c r="H12" s="106">
        <v>20015</v>
      </c>
      <c r="I12" s="106">
        <v>20313</v>
      </c>
      <c r="J12" s="106">
        <v>22364</v>
      </c>
      <c r="K12" s="106">
        <v>23663</v>
      </c>
    </row>
    <row r="13" spans="1:11">
      <c r="A13" s="107" t="s">
        <v>92</v>
      </c>
      <c r="B13" s="106">
        <v>7522</v>
      </c>
      <c r="C13" s="106">
        <v>8325</v>
      </c>
      <c r="D13" s="106">
        <v>6476</v>
      </c>
      <c r="E13" s="106">
        <v>6937</v>
      </c>
      <c r="F13" s="106">
        <v>7557</v>
      </c>
      <c r="G13" s="106">
        <v>9323</v>
      </c>
      <c r="H13" s="106">
        <v>11091</v>
      </c>
      <c r="I13" s="106">
        <v>11157</v>
      </c>
      <c r="J13" s="106">
        <v>12603</v>
      </c>
      <c r="K13" s="106">
        <v>13286</v>
      </c>
    </row>
    <row r="14" spans="1:11">
      <c r="A14" s="105" t="s">
        <v>5</v>
      </c>
      <c r="B14" s="104">
        <v>72411</v>
      </c>
      <c r="C14" s="104">
        <v>74024</v>
      </c>
      <c r="D14" s="104">
        <v>56450</v>
      </c>
      <c r="E14" s="104">
        <f t="shared" ref="E14:K14" si="1">SUM(E10:E13)</f>
        <v>59572</v>
      </c>
      <c r="F14" s="104">
        <f t="shared" si="1"/>
        <v>59238</v>
      </c>
      <c r="G14" s="104">
        <f t="shared" si="1"/>
        <v>66992</v>
      </c>
      <c r="H14" s="104">
        <f t="shared" si="1"/>
        <v>73501</v>
      </c>
      <c r="I14" s="104">
        <f t="shared" si="1"/>
        <v>77069</v>
      </c>
      <c r="J14" s="104">
        <f t="shared" si="1"/>
        <v>81957</v>
      </c>
      <c r="K14" s="104">
        <f t="shared" si="1"/>
        <v>84759</v>
      </c>
    </row>
    <row r="15" spans="1:11">
      <c r="A15" s="545" t="s">
        <v>5</v>
      </c>
      <c r="B15" s="545"/>
      <c r="C15" s="545"/>
      <c r="D15" s="545"/>
      <c r="E15" s="545"/>
      <c r="F15" s="545"/>
      <c r="G15" s="545"/>
      <c r="H15" s="545"/>
      <c r="I15" s="545"/>
      <c r="J15" s="545"/>
      <c r="K15" s="545"/>
    </row>
    <row r="16" spans="1:11">
      <c r="A16" s="107" t="s">
        <v>106</v>
      </c>
      <c r="B16" s="106">
        <v>13175</v>
      </c>
      <c r="C16" s="106">
        <v>12959</v>
      </c>
      <c r="D16" s="106">
        <v>10026</v>
      </c>
      <c r="E16" s="106">
        <f t="shared" ref="E16:K20" si="2">+E4+E10</f>
        <v>10443</v>
      </c>
      <c r="F16" s="106">
        <f t="shared" si="2"/>
        <v>11157</v>
      </c>
      <c r="G16" s="106">
        <f t="shared" si="2"/>
        <v>12188</v>
      </c>
      <c r="H16" s="106">
        <f t="shared" si="2"/>
        <v>12025</v>
      </c>
      <c r="I16" s="106">
        <f t="shared" si="2"/>
        <v>12945</v>
      </c>
      <c r="J16" s="106">
        <f t="shared" si="2"/>
        <v>13056</v>
      </c>
      <c r="K16" s="106">
        <f t="shared" si="2"/>
        <v>13778</v>
      </c>
    </row>
    <row r="17" spans="1:11">
      <c r="A17" s="107" t="s">
        <v>93</v>
      </c>
      <c r="B17" s="106">
        <f t="shared" ref="B17:D18" si="3">+B5+B11</f>
        <v>84219</v>
      </c>
      <c r="C17" s="106">
        <f t="shared" si="3"/>
        <v>84226</v>
      </c>
      <c r="D17" s="106">
        <f t="shared" si="3"/>
        <v>60748</v>
      </c>
      <c r="E17" s="106">
        <f t="shared" si="2"/>
        <v>64113</v>
      </c>
      <c r="F17" s="106">
        <f t="shared" si="2"/>
        <v>61586</v>
      </c>
      <c r="G17" s="106">
        <f t="shared" si="2"/>
        <v>67225</v>
      </c>
      <c r="H17" s="106">
        <f t="shared" si="2"/>
        <v>72961</v>
      </c>
      <c r="I17" s="106">
        <f t="shared" si="2"/>
        <v>80654</v>
      </c>
      <c r="J17" s="106">
        <f t="shared" si="2"/>
        <v>83795</v>
      </c>
      <c r="K17" s="106">
        <f t="shared" si="2"/>
        <v>86381</v>
      </c>
    </row>
    <row r="18" spans="1:11">
      <c r="A18" s="107" t="s">
        <v>13</v>
      </c>
      <c r="B18" s="106">
        <f t="shared" si="3"/>
        <v>39477</v>
      </c>
      <c r="C18" s="106">
        <f t="shared" si="3"/>
        <v>41006</v>
      </c>
      <c r="D18" s="106">
        <f t="shared" si="3"/>
        <v>28300</v>
      </c>
      <c r="E18" s="106">
        <f t="shared" si="2"/>
        <v>30182</v>
      </c>
      <c r="F18" s="106">
        <f t="shared" si="2"/>
        <v>30321</v>
      </c>
      <c r="G18" s="106">
        <f t="shared" si="2"/>
        <v>34868</v>
      </c>
      <c r="H18" s="106">
        <f t="shared" si="2"/>
        <v>38439</v>
      </c>
      <c r="I18" s="106">
        <f t="shared" si="2"/>
        <v>41581</v>
      </c>
      <c r="J18" s="106">
        <f t="shared" si="2"/>
        <v>46551</v>
      </c>
      <c r="K18" s="106">
        <f t="shared" si="2"/>
        <v>50331</v>
      </c>
    </row>
    <row r="19" spans="1:11">
      <c r="A19" s="107" t="s">
        <v>92</v>
      </c>
      <c r="B19" s="106">
        <v>13374</v>
      </c>
      <c r="C19" s="106">
        <v>14934</v>
      </c>
      <c r="D19" s="106">
        <v>10954</v>
      </c>
      <c r="E19" s="106">
        <f t="shared" si="2"/>
        <v>11691</v>
      </c>
      <c r="F19" s="106">
        <f t="shared" si="2"/>
        <v>12824</v>
      </c>
      <c r="G19" s="106">
        <f t="shared" si="2"/>
        <v>15828</v>
      </c>
      <c r="H19" s="106">
        <f t="shared" si="2"/>
        <v>18728</v>
      </c>
      <c r="I19" s="106">
        <f t="shared" si="2"/>
        <v>19250</v>
      </c>
      <c r="J19" s="106">
        <f t="shared" si="2"/>
        <v>22628</v>
      </c>
      <c r="K19" s="106">
        <f t="shared" si="2"/>
        <v>24207</v>
      </c>
    </row>
    <row r="20" spans="1:11">
      <c r="A20" s="105" t="s">
        <v>5</v>
      </c>
      <c r="B20" s="104">
        <v>150245</v>
      </c>
      <c r="C20" s="104">
        <v>153125</v>
      </c>
      <c r="D20" s="104">
        <v>110028</v>
      </c>
      <c r="E20" s="104">
        <f t="shared" si="2"/>
        <v>116429</v>
      </c>
      <c r="F20" s="104">
        <f t="shared" si="2"/>
        <v>115888</v>
      </c>
      <c r="G20" s="104">
        <f t="shared" si="2"/>
        <v>130109</v>
      </c>
      <c r="H20" s="104">
        <f t="shared" si="2"/>
        <v>142153</v>
      </c>
      <c r="I20" s="104">
        <f t="shared" si="2"/>
        <v>154430</v>
      </c>
      <c r="J20" s="104">
        <f t="shared" si="2"/>
        <v>166030</v>
      </c>
      <c r="K20" s="104">
        <f t="shared" si="2"/>
        <v>174697</v>
      </c>
    </row>
  </sheetData>
  <mergeCells count="3">
    <mergeCell ref="A9:K9"/>
    <mergeCell ref="A15:K15"/>
    <mergeCell ref="A3:K3"/>
  </mergeCells>
  <pageMargins left="0.74803149606299213" right="0.74803149606299213" top="0.62992125984251968" bottom="0.86614173228346458" header="0.51181102362204722" footer="0.59055118110236227"/>
  <pageSetup paperSize="9" orientation="portrait" horizontalDpi="2438" verticalDpi="300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F38DE9-ABB3-4C64-B135-16FF4DBB2A8F}">
  <sheetPr codeName="Munka28"/>
  <dimension ref="A1:K21"/>
  <sheetViews>
    <sheetView zoomScaleNormal="100" workbookViewId="0"/>
  </sheetViews>
  <sheetFormatPr defaultRowHeight="11.25"/>
  <cols>
    <col min="1" max="1" width="9.5703125" style="67" customWidth="1"/>
    <col min="2" max="11" width="7.85546875" style="67" customWidth="1"/>
    <col min="12" max="16384" width="9.140625" style="67"/>
  </cols>
  <sheetData>
    <row r="1" spans="1:11" ht="12" thickBot="1">
      <c r="A1" s="112" t="s">
        <v>110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</row>
    <row r="2" spans="1:11">
      <c r="A2" s="551" t="s">
        <v>109</v>
      </c>
      <c r="B2" s="96" t="s">
        <v>21</v>
      </c>
      <c r="C2" s="96" t="s">
        <v>93</v>
      </c>
      <c r="D2" s="96" t="s">
        <v>13</v>
      </c>
      <c r="E2" s="96" t="s">
        <v>92</v>
      </c>
      <c r="F2" s="553" t="s">
        <v>5</v>
      </c>
      <c r="G2" s="96" t="s">
        <v>21</v>
      </c>
      <c r="H2" s="96" t="s">
        <v>93</v>
      </c>
      <c r="I2" s="96" t="s">
        <v>13</v>
      </c>
      <c r="J2" s="96" t="s">
        <v>92</v>
      </c>
      <c r="K2" s="546" t="s">
        <v>5</v>
      </c>
    </row>
    <row r="3" spans="1:11">
      <c r="A3" s="552"/>
      <c r="B3" s="548" t="s">
        <v>91</v>
      </c>
      <c r="C3" s="549"/>
      <c r="D3" s="549"/>
      <c r="E3" s="550"/>
      <c r="F3" s="554"/>
      <c r="G3" s="548" t="s">
        <v>90</v>
      </c>
      <c r="H3" s="549"/>
      <c r="I3" s="549"/>
      <c r="J3" s="550"/>
      <c r="K3" s="547"/>
    </row>
    <row r="4" spans="1:11">
      <c r="A4" s="114">
        <v>1990</v>
      </c>
      <c r="B4" s="76">
        <v>575</v>
      </c>
      <c r="C4" s="76">
        <v>9005</v>
      </c>
      <c r="D4" s="76">
        <v>1543</v>
      </c>
      <c r="E4" s="76">
        <v>148</v>
      </c>
      <c r="F4" s="76">
        <v>11271</v>
      </c>
      <c r="G4" s="75">
        <v>5.1015881465708457</v>
      </c>
      <c r="H4" s="75">
        <v>79.895306538905146</v>
      </c>
      <c r="I4" s="75">
        <v>13.690000887232721</v>
      </c>
      <c r="J4" s="75">
        <v>1.3131044272912786</v>
      </c>
      <c r="K4" s="75">
        <v>100</v>
      </c>
    </row>
    <row r="5" spans="1:11">
      <c r="A5" s="114">
        <v>1991</v>
      </c>
      <c r="B5" s="69">
        <v>260</v>
      </c>
      <c r="C5" s="69">
        <v>4374</v>
      </c>
      <c r="D5" s="69">
        <v>647</v>
      </c>
      <c r="E5" s="69">
        <v>95</v>
      </c>
      <c r="F5" s="69">
        <v>5376</v>
      </c>
      <c r="G5" s="68">
        <v>4.8363095238095237</v>
      </c>
      <c r="H5" s="68">
        <v>81.361607142857139</v>
      </c>
      <c r="I5" s="68">
        <v>12.034970238095239</v>
      </c>
      <c r="J5" s="68">
        <v>1.7671130952380951</v>
      </c>
      <c r="K5" s="68">
        <v>100</v>
      </c>
    </row>
    <row r="6" spans="1:11">
      <c r="A6" s="114">
        <v>1992</v>
      </c>
      <c r="B6" s="69">
        <v>119</v>
      </c>
      <c r="C6" s="69">
        <v>3591</v>
      </c>
      <c r="D6" s="69">
        <v>799</v>
      </c>
      <c r="E6" s="69">
        <v>85</v>
      </c>
      <c r="F6" s="69">
        <v>4594</v>
      </c>
      <c r="G6" s="68">
        <v>2.5903352198519811</v>
      </c>
      <c r="H6" s="68">
        <v>78.167174575533309</v>
      </c>
      <c r="I6" s="68">
        <v>17.392250761863302</v>
      </c>
      <c r="J6" s="68">
        <v>1.8502394427514148</v>
      </c>
      <c r="K6" s="68">
        <v>100</v>
      </c>
    </row>
    <row r="7" spans="1:11">
      <c r="A7" s="114">
        <v>1993</v>
      </c>
      <c r="B7" s="69">
        <v>163</v>
      </c>
      <c r="C7" s="69">
        <v>2099</v>
      </c>
      <c r="D7" s="69">
        <v>536</v>
      </c>
      <c r="E7" s="69">
        <v>103</v>
      </c>
      <c r="F7" s="69">
        <v>2901</v>
      </c>
      <c r="G7" s="68">
        <v>5.6187521544295072</v>
      </c>
      <c r="H7" s="68">
        <v>72.35436056532231</v>
      </c>
      <c r="I7" s="68">
        <v>18.476387452602548</v>
      </c>
      <c r="J7" s="68">
        <v>3.5504998276456394</v>
      </c>
      <c r="K7" s="68">
        <v>100</v>
      </c>
    </row>
    <row r="8" spans="1:11">
      <c r="A8" s="114">
        <v>1994</v>
      </c>
      <c r="B8" s="69">
        <v>159</v>
      </c>
      <c r="C8" s="69">
        <v>1662</v>
      </c>
      <c r="D8" s="69">
        <v>485</v>
      </c>
      <c r="E8" s="69">
        <v>72</v>
      </c>
      <c r="F8" s="69">
        <v>2378</v>
      </c>
      <c r="G8" s="68">
        <v>6.6862910008410426</v>
      </c>
      <c r="H8" s="68">
        <v>69.890664423885625</v>
      </c>
      <c r="I8" s="68">
        <v>20.395290159798147</v>
      </c>
      <c r="J8" s="68">
        <v>3.0277544154751892</v>
      </c>
      <c r="K8" s="68">
        <v>100</v>
      </c>
    </row>
    <row r="9" spans="1:11">
      <c r="A9" s="114">
        <v>1995</v>
      </c>
      <c r="B9" s="69">
        <v>35</v>
      </c>
      <c r="C9" s="69">
        <v>1734</v>
      </c>
      <c r="D9" s="69">
        <v>478</v>
      </c>
      <c r="E9" s="69">
        <v>154</v>
      </c>
      <c r="F9" s="69">
        <v>2401</v>
      </c>
      <c r="G9" s="68">
        <v>1.4577259475218658</v>
      </c>
      <c r="H9" s="68">
        <v>72.219908371511863</v>
      </c>
      <c r="I9" s="68">
        <v>19.908371511870055</v>
      </c>
      <c r="J9" s="68">
        <v>6.4139941690962097</v>
      </c>
      <c r="K9" s="68">
        <v>100</v>
      </c>
    </row>
    <row r="10" spans="1:11">
      <c r="A10" s="114">
        <v>1996</v>
      </c>
      <c r="B10" s="69">
        <v>48</v>
      </c>
      <c r="C10" s="69">
        <v>1796</v>
      </c>
      <c r="D10" s="69">
        <v>549</v>
      </c>
      <c r="E10" s="69">
        <v>440</v>
      </c>
      <c r="F10" s="69">
        <v>2833</v>
      </c>
      <c r="G10" s="68">
        <v>1.6943169784680552</v>
      </c>
      <c r="H10" s="68">
        <v>63.395693611013058</v>
      </c>
      <c r="I10" s="68">
        <v>19.37875044122838</v>
      </c>
      <c r="J10" s="68">
        <v>15.531238969290504</v>
      </c>
      <c r="K10" s="68">
        <v>100</v>
      </c>
    </row>
    <row r="11" spans="1:11">
      <c r="A11" s="114">
        <v>1997</v>
      </c>
      <c r="B11" s="69">
        <v>49</v>
      </c>
      <c r="C11" s="69">
        <v>1222</v>
      </c>
      <c r="D11" s="69">
        <v>357</v>
      </c>
      <c r="E11" s="69">
        <v>300</v>
      </c>
      <c r="F11" s="69">
        <v>1928</v>
      </c>
      <c r="G11" s="68">
        <v>2.5414937759336098</v>
      </c>
      <c r="H11" s="68">
        <v>63.38174273858921</v>
      </c>
      <c r="I11" s="68">
        <v>18.516597510373444</v>
      </c>
      <c r="J11" s="68">
        <v>15.560165975103734</v>
      </c>
      <c r="K11" s="68">
        <v>100</v>
      </c>
    </row>
    <row r="12" spans="1:11">
      <c r="A12" s="114">
        <v>1998</v>
      </c>
      <c r="B12" s="69">
        <v>91</v>
      </c>
      <c r="C12" s="69">
        <v>1572</v>
      </c>
      <c r="D12" s="69">
        <v>594</v>
      </c>
      <c r="E12" s="69">
        <v>86</v>
      </c>
      <c r="F12" s="69">
        <v>2343</v>
      </c>
      <c r="G12" s="68">
        <v>3.8839095177123348</v>
      </c>
      <c r="H12" s="68">
        <v>67.093469910371311</v>
      </c>
      <c r="I12" s="68">
        <v>25.352112676056336</v>
      </c>
      <c r="J12" s="68">
        <v>3.6705078958600081</v>
      </c>
      <c r="K12" s="68">
        <v>100</v>
      </c>
    </row>
    <row r="13" spans="1:11">
      <c r="A13" s="114">
        <v>1999</v>
      </c>
      <c r="B13" s="69">
        <v>78</v>
      </c>
      <c r="C13" s="69">
        <v>1680</v>
      </c>
      <c r="D13" s="69">
        <v>617</v>
      </c>
      <c r="E13" s="69">
        <v>85</v>
      </c>
      <c r="F13" s="69">
        <v>2460</v>
      </c>
      <c r="G13" s="68">
        <v>3.1707317073170733</v>
      </c>
      <c r="H13" s="68">
        <v>68.292682926829272</v>
      </c>
      <c r="I13" s="68">
        <v>25.081300813008127</v>
      </c>
      <c r="J13" s="68">
        <v>3.4552845528455287</v>
      </c>
      <c r="K13" s="68">
        <v>100</v>
      </c>
    </row>
    <row r="14" spans="1:11">
      <c r="A14" s="114">
        <v>2000</v>
      </c>
      <c r="B14" s="69">
        <v>101</v>
      </c>
      <c r="C14" s="69">
        <v>1513</v>
      </c>
      <c r="D14" s="69">
        <v>514</v>
      </c>
      <c r="E14" s="69">
        <v>80</v>
      </c>
      <c r="F14" s="69">
        <v>2208</v>
      </c>
      <c r="G14" s="68">
        <v>4.5742753623188408</v>
      </c>
      <c r="H14" s="68">
        <v>68.523550724637687</v>
      </c>
      <c r="I14" s="68">
        <v>23.278985507246379</v>
      </c>
      <c r="J14" s="68">
        <v>3.6231884057971016</v>
      </c>
      <c r="K14" s="68">
        <v>100</v>
      </c>
    </row>
    <row r="15" spans="1:11">
      <c r="A15" s="114">
        <v>2001</v>
      </c>
      <c r="B15" s="69">
        <v>54</v>
      </c>
      <c r="C15" s="69">
        <v>1418</v>
      </c>
      <c r="D15" s="69">
        <v>427</v>
      </c>
      <c r="E15" s="69">
        <v>45</v>
      </c>
      <c r="F15" s="69">
        <v>1944</v>
      </c>
      <c r="G15" s="68">
        <v>2.7777777777777777</v>
      </c>
      <c r="H15" s="68">
        <v>72.942386831275712</v>
      </c>
      <c r="I15" s="68">
        <v>21.965020576131689</v>
      </c>
      <c r="J15" s="68">
        <v>2.3148148148148149</v>
      </c>
      <c r="K15" s="68">
        <v>100</v>
      </c>
    </row>
    <row r="16" spans="1:11">
      <c r="A16" s="114">
        <v>2002</v>
      </c>
      <c r="B16" s="69">
        <v>137</v>
      </c>
      <c r="C16" s="69">
        <v>1650</v>
      </c>
      <c r="D16" s="69">
        <v>517</v>
      </c>
      <c r="E16" s="69">
        <v>84</v>
      </c>
      <c r="F16" s="69">
        <v>2388</v>
      </c>
      <c r="G16" s="68">
        <v>5.7370184254606365</v>
      </c>
      <c r="H16" s="68">
        <v>69.095477386934675</v>
      </c>
      <c r="I16" s="68">
        <v>21.649916247906198</v>
      </c>
      <c r="J16" s="68">
        <v>3.5175879396984926</v>
      </c>
      <c r="K16" s="68">
        <v>100</v>
      </c>
    </row>
    <row r="17" spans="1:11">
      <c r="A17" s="114">
        <v>2003</v>
      </c>
      <c r="B17" s="69">
        <v>155</v>
      </c>
      <c r="C17" s="69">
        <v>1660</v>
      </c>
      <c r="D17" s="69">
        <v>598</v>
      </c>
      <c r="E17" s="69">
        <v>140</v>
      </c>
      <c r="F17" s="69">
        <v>2553</v>
      </c>
      <c r="G17" s="68">
        <v>6.0712886799843329</v>
      </c>
      <c r="H17" s="68">
        <v>65.02154328241285</v>
      </c>
      <c r="I17" s="68">
        <v>23.423423423423422</v>
      </c>
      <c r="J17" s="68">
        <v>5.4837446141793968</v>
      </c>
      <c r="K17" s="68">
        <v>100</v>
      </c>
    </row>
    <row r="18" spans="1:11">
      <c r="A18" s="115">
        <v>2004</v>
      </c>
      <c r="B18" s="69">
        <v>173</v>
      </c>
      <c r="C18" s="69">
        <v>2400</v>
      </c>
      <c r="D18" s="69">
        <v>738</v>
      </c>
      <c r="E18" s="69">
        <v>155</v>
      </c>
      <c r="F18" s="69">
        <f>SUM(B18:E18)</f>
        <v>3466</v>
      </c>
      <c r="G18" s="68">
        <f t="shared" ref="G18:K21" si="0">+B18/$F18*100</f>
        <v>4.9913444893248702</v>
      </c>
      <c r="H18" s="68">
        <f t="shared" si="0"/>
        <v>69.24408540103866</v>
      </c>
      <c r="I18" s="68">
        <f t="shared" si="0"/>
        <v>21.292556260819389</v>
      </c>
      <c r="J18" s="68">
        <f t="shared" si="0"/>
        <v>4.4720138488170802</v>
      </c>
      <c r="K18" s="68">
        <f t="shared" si="0"/>
        <v>100</v>
      </c>
    </row>
    <row r="19" spans="1:11">
      <c r="A19" s="114">
        <v>2005</v>
      </c>
      <c r="B19" s="69">
        <v>174</v>
      </c>
      <c r="C19" s="69">
        <v>2224</v>
      </c>
      <c r="D19" s="69">
        <v>760</v>
      </c>
      <c r="E19" s="69">
        <v>162</v>
      </c>
      <c r="F19" s="69">
        <f>SUM(B19:E19)</f>
        <v>3320</v>
      </c>
      <c r="G19" s="68">
        <f t="shared" si="0"/>
        <v>5.2409638554216871</v>
      </c>
      <c r="H19" s="68">
        <f t="shared" si="0"/>
        <v>66.987951807228924</v>
      </c>
      <c r="I19" s="68">
        <f t="shared" si="0"/>
        <v>22.891566265060241</v>
      </c>
      <c r="J19" s="68">
        <f t="shared" si="0"/>
        <v>4.8795180722891569</v>
      </c>
      <c r="K19" s="68">
        <f t="shared" si="0"/>
        <v>100</v>
      </c>
    </row>
    <row r="20" spans="1:11">
      <c r="A20" s="113">
        <v>2006</v>
      </c>
      <c r="B20" s="69">
        <v>143</v>
      </c>
      <c r="C20" s="69">
        <v>2725</v>
      </c>
      <c r="D20" s="69">
        <v>942</v>
      </c>
      <c r="E20" s="69">
        <v>146</v>
      </c>
      <c r="F20" s="69">
        <f>SUM(B20:E20)</f>
        <v>3956</v>
      </c>
      <c r="G20" s="68">
        <f t="shared" si="0"/>
        <v>3.6147623862487364</v>
      </c>
      <c r="H20" s="68">
        <f t="shared" si="0"/>
        <v>68.882709807886755</v>
      </c>
      <c r="I20" s="68">
        <f t="shared" si="0"/>
        <v>23.811931243680483</v>
      </c>
      <c r="J20" s="68">
        <f t="shared" si="0"/>
        <v>3.6905965621840244</v>
      </c>
      <c r="K20" s="68">
        <f t="shared" si="0"/>
        <v>100</v>
      </c>
    </row>
    <row r="21" spans="1:11">
      <c r="A21" s="113">
        <v>2007</v>
      </c>
      <c r="B21" s="69">
        <v>239</v>
      </c>
      <c r="C21" s="69">
        <v>2959</v>
      </c>
      <c r="D21" s="69">
        <v>797</v>
      </c>
      <c r="E21" s="69">
        <v>138</v>
      </c>
      <c r="F21" s="69">
        <f>SUM(B21:E21)</f>
        <v>4133</v>
      </c>
      <c r="G21" s="68">
        <f t="shared" si="0"/>
        <v>5.7827244132591344</v>
      </c>
      <c r="H21" s="68">
        <f t="shared" si="0"/>
        <v>71.594483426082746</v>
      </c>
      <c r="I21" s="68">
        <f t="shared" si="0"/>
        <v>19.2838132107428</v>
      </c>
      <c r="J21" s="68">
        <f t="shared" si="0"/>
        <v>3.3389789499153157</v>
      </c>
      <c r="K21" s="68">
        <f t="shared" si="0"/>
        <v>100</v>
      </c>
    </row>
  </sheetData>
  <mergeCells count="5">
    <mergeCell ref="K2:K3"/>
    <mergeCell ref="B3:E3"/>
    <mergeCell ref="G3:J3"/>
    <mergeCell ref="A2:A3"/>
    <mergeCell ref="F2:F3"/>
  </mergeCells>
  <pageMargins left="0.74803149606299213" right="0.74803149606299213" top="0.62992125984251968" bottom="0.86614173228346458" header="0.51181102362204722" footer="0.51181102362204722"/>
  <pageSetup paperSize="9" orientation="portrait" horizontalDpi="2438" verticalDpi="300" r:id="rId1"/>
  <headerFooter alignWithMargins="0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027496-5947-43F4-8114-3C563E1676AE}">
  <sheetPr codeName="Munka29"/>
  <dimension ref="A1:K32"/>
  <sheetViews>
    <sheetView zoomScaleNormal="100" zoomScaleSheetLayoutView="100" workbookViewId="0"/>
  </sheetViews>
  <sheetFormatPr defaultRowHeight="11.25"/>
  <cols>
    <col min="1" max="1" width="10.7109375" style="67" customWidth="1"/>
    <col min="2" max="11" width="6.7109375" style="67" customWidth="1"/>
    <col min="12" max="16384" width="9.140625" style="67"/>
  </cols>
  <sheetData>
    <row r="1" spans="1:11" ht="12" thickBot="1">
      <c r="A1" s="123" t="s">
        <v>113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spans="1:11" ht="22.5">
      <c r="A2" s="121" t="s">
        <v>112</v>
      </c>
      <c r="B2" s="78">
        <v>1998</v>
      </c>
      <c r="C2" s="78">
        <v>1999</v>
      </c>
      <c r="D2" s="78">
        <v>2000</v>
      </c>
      <c r="E2" s="78">
        <v>2001</v>
      </c>
      <c r="F2" s="78">
        <v>2002</v>
      </c>
      <c r="G2" s="78">
        <v>2003</v>
      </c>
      <c r="H2" s="78">
        <v>2004</v>
      </c>
      <c r="I2" s="120">
        <v>2005</v>
      </c>
      <c r="J2" s="120">
        <v>2006</v>
      </c>
      <c r="K2" s="119">
        <v>2007</v>
      </c>
    </row>
    <row r="3" spans="1:11" s="77" customFormat="1">
      <c r="A3" s="524" t="s">
        <v>7</v>
      </c>
      <c r="B3" s="524"/>
      <c r="C3" s="524"/>
      <c r="D3" s="524"/>
      <c r="E3" s="524"/>
      <c r="F3" s="524"/>
      <c r="G3" s="524"/>
      <c r="H3" s="524"/>
      <c r="I3" s="524"/>
      <c r="J3" s="524"/>
      <c r="K3" s="524"/>
    </row>
    <row r="4" spans="1:11">
      <c r="A4" s="77" t="s">
        <v>102</v>
      </c>
      <c r="B4" s="87">
        <v>1110</v>
      </c>
      <c r="C4" s="87">
        <v>1282</v>
      </c>
      <c r="D4" s="87">
        <v>1131</v>
      </c>
      <c r="E4" s="117">
        <v>857</v>
      </c>
      <c r="F4" s="87">
        <v>1128</v>
      </c>
      <c r="G4" s="87">
        <v>1256</v>
      </c>
      <c r="H4" s="87">
        <v>1796</v>
      </c>
      <c r="I4" s="87">
        <v>1773</v>
      </c>
      <c r="J4" s="87">
        <v>1961</v>
      </c>
      <c r="K4" s="87">
        <v>2224</v>
      </c>
    </row>
    <row r="5" spans="1:11">
      <c r="A5" s="77" t="s">
        <v>22</v>
      </c>
      <c r="B5" s="117"/>
      <c r="C5" s="117"/>
      <c r="D5" s="117"/>
      <c r="E5" s="117"/>
      <c r="F5" s="117"/>
      <c r="G5" s="117"/>
      <c r="H5" s="117"/>
      <c r="I5" s="117"/>
      <c r="J5" s="87"/>
      <c r="K5" s="87"/>
    </row>
    <row r="6" spans="1:11">
      <c r="A6" s="118" t="s">
        <v>101</v>
      </c>
      <c r="B6" s="117">
        <v>267</v>
      </c>
      <c r="C6" s="117">
        <v>412</v>
      </c>
      <c r="D6" s="117">
        <v>412</v>
      </c>
      <c r="E6" s="117">
        <v>351</v>
      </c>
      <c r="F6" s="117">
        <v>719</v>
      </c>
      <c r="G6" s="117">
        <v>847</v>
      </c>
      <c r="H6" s="87">
        <v>1243</v>
      </c>
      <c r="I6" s="87">
        <v>1010</v>
      </c>
      <c r="J6" s="87">
        <v>1291</v>
      </c>
      <c r="K6" s="87">
        <v>1613</v>
      </c>
    </row>
    <row r="7" spans="1:11" ht="22.5">
      <c r="A7" s="89" t="s">
        <v>111</v>
      </c>
      <c r="B7" s="117">
        <v>304</v>
      </c>
      <c r="C7" s="117">
        <v>326</v>
      </c>
      <c r="D7" s="117">
        <v>265</v>
      </c>
      <c r="E7" s="117">
        <v>231</v>
      </c>
      <c r="F7" s="117">
        <v>111</v>
      </c>
      <c r="G7" s="117">
        <v>86</v>
      </c>
      <c r="H7" s="117">
        <v>87</v>
      </c>
      <c r="I7" s="87">
        <v>337</v>
      </c>
      <c r="J7" s="87">
        <v>87</v>
      </c>
      <c r="K7" s="87">
        <v>1830</v>
      </c>
    </row>
    <row r="8" spans="1:11">
      <c r="A8" s="77" t="s">
        <v>99</v>
      </c>
      <c r="B8" s="117">
        <v>259</v>
      </c>
      <c r="C8" s="117">
        <v>194</v>
      </c>
      <c r="D8" s="117">
        <v>123</v>
      </c>
      <c r="E8" s="117">
        <v>87</v>
      </c>
      <c r="F8" s="117">
        <v>169</v>
      </c>
      <c r="G8" s="117">
        <v>178</v>
      </c>
      <c r="H8" s="87">
        <v>266</v>
      </c>
      <c r="I8" s="87">
        <v>294</v>
      </c>
      <c r="J8" s="87">
        <v>476</v>
      </c>
      <c r="K8" s="87">
        <v>236</v>
      </c>
    </row>
    <row r="9" spans="1:11">
      <c r="A9" s="77" t="s">
        <v>98</v>
      </c>
      <c r="B9" s="117">
        <v>96</v>
      </c>
      <c r="C9" s="117">
        <v>136</v>
      </c>
      <c r="D9" s="117">
        <v>132</v>
      </c>
      <c r="E9" s="117">
        <v>50</v>
      </c>
      <c r="F9" s="117">
        <v>57</v>
      </c>
      <c r="G9" s="117">
        <v>29</v>
      </c>
      <c r="H9" s="87">
        <v>35</v>
      </c>
      <c r="I9" s="87">
        <v>27</v>
      </c>
      <c r="J9" s="87">
        <v>30</v>
      </c>
      <c r="K9" s="87">
        <v>47</v>
      </c>
    </row>
    <row r="10" spans="1:11">
      <c r="A10" s="77" t="s">
        <v>97</v>
      </c>
      <c r="B10" s="117">
        <v>78</v>
      </c>
      <c r="C10" s="117">
        <v>54</v>
      </c>
      <c r="D10" s="117">
        <v>39</v>
      </c>
      <c r="E10" s="117">
        <v>20</v>
      </c>
      <c r="F10" s="117">
        <v>54</v>
      </c>
      <c r="G10" s="117">
        <v>28</v>
      </c>
      <c r="H10" s="87">
        <v>37</v>
      </c>
      <c r="I10" s="87">
        <v>40</v>
      </c>
      <c r="J10" s="87">
        <v>66</v>
      </c>
      <c r="K10" s="87">
        <v>44</v>
      </c>
    </row>
    <row r="11" spans="1:11" ht="22.5">
      <c r="A11" s="16" t="s">
        <v>96</v>
      </c>
      <c r="B11" s="117">
        <v>3</v>
      </c>
      <c r="C11" s="117">
        <v>9</v>
      </c>
      <c r="D11" s="117">
        <v>4</v>
      </c>
      <c r="E11" s="117">
        <v>6</v>
      </c>
      <c r="F11" s="117">
        <v>9</v>
      </c>
      <c r="G11" s="117">
        <v>5</v>
      </c>
      <c r="H11" s="87">
        <v>7</v>
      </c>
      <c r="I11" s="87">
        <v>5</v>
      </c>
      <c r="J11" s="87">
        <v>8</v>
      </c>
      <c r="K11" s="87">
        <v>5</v>
      </c>
    </row>
    <row r="12" spans="1:11" s="77" customFormat="1">
      <c r="A12" s="116" t="s">
        <v>5</v>
      </c>
      <c r="B12" s="81">
        <v>1546</v>
      </c>
      <c r="C12" s="81">
        <v>1675</v>
      </c>
      <c r="D12" s="81">
        <v>1429</v>
      </c>
      <c r="E12" s="81">
        <v>1020</v>
      </c>
      <c r="F12" s="81">
        <v>1417</v>
      </c>
      <c r="G12" s="81">
        <f>+G4+G8+G9+G10+G11</f>
        <v>1496</v>
      </c>
      <c r="H12" s="81">
        <f>+H4+H8+H9+H10+H11</f>
        <v>2141</v>
      </c>
      <c r="I12" s="81">
        <f>+I4+I8+I9+I10+I11</f>
        <v>2139</v>
      </c>
      <c r="J12" s="81">
        <f>+J4+J8+J9+J10+J11</f>
        <v>2541</v>
      </c>
      <c r="K12" s="81">
        <f>+K4+K8+K9+K10+K11</f>
        <v>2556</v>
      </c>
    </row>
    <row r="13" spans="1:11" s="77" customFormat="1">
      <c r="A13" s="523" t="s">
        <v>6</v>
      </c>
      <c r="B13" s="523"/>
      <c r="C13" s="523"/>
      <c r="D13" s="523"/>
      <c r="E13" s="523"/>
      <c r="F13" s="523"/>
      <c r="G13" s="523"/>
      <c r="H13" s="523"/>
      <c r="I13" s="523"/>
      <c r="J13" s="523"/>
      <c r="K13" s="523"/>
    </row>
    <row r="14" spans="1:11">
      <c r="A14" s="77" t="s">
        <v>102</v>
      </c>
      <c r="B14" s="67">
        <v>563</v>
      </c>
      <c r="C14" s="67">
        <v>574</v>
      </c>
      <c r="D14" s="67">
        <v>579</v>
      </c>
      <c r="E14" s="67">
        <v>804</v>
      </c>
      <c r="F14" s="67">
        <v>747</v>
      </c>
      <c r="G14" s="67">
        <v>903</v>
      </c>
      <c r="H14" s="87">
        <v>1112</v>
      </c>
      <c r="I14" s="87">
        <v>919</v>
      </c>
      <c r="J14" s="87">
        <v>1001</v>
      </c>
      <c r="K14" s="87">
        <v>1357</v>
      </c>
    </row>
    <row r="15" spans="1:11">
      <c r="A15" s="77" t="s">
        <v>22</v>
      </c>
      <c r="H15" s="87"/>
      <c r="I15" s="87"/>
      <c r="J15" s="87"/>
      <c r="K15" s="87"/>
    </row>
    <row r="16" spans="1:11">
      <c r="A16" s="118" t="s">
        <v>101</v>
      </c>
      <c r="B16" s="67">
        <v>113</v>
      </c>
      <c r="C16" s="67">
        <v>114</v>
      </c>
      <c r="D16" s="67">
        <v>158</v>
      </c>
      <c r="E16" s="67">
        <v>182</v>
      </c>
      <c r="F16" s="67">
        <v>490</v>
      </c>
      <c r="G16" s="67">
        <v>589</v>
      </c>
      <c r="H16" s="87">
        <v>776</v>
      </c>
      <c r="I16" s="87">
        <v>481</v>
      </c>
      <c r="J16" s="87">
        <v>682</v>
      </c>
      <c r="K16" s="87">
        <v>1080</v>
      </c>
    </row>
    <row r="17" spans="1:11" ht="22.5">
      <c r="A17" s="89" t="s">
        <v>111</v>
      </c>
      <c r="B17" s="67">
        <v>196</v>
      </c>
      <c r="C17" s="67">
        <v>168</v>
      </c>
      <c r="D17" s="67">
        <v>187</v>
      </c>
      <c r="E17" s="67">
        <v>142</v>
      </c>
      <c r="F17" s="67">
        <v>79</v>
      </c>
      <c r="G17" s="67">
        <v>51</v>
      </c>
      <c r="H17" s="67">
        <v>36</v>
      </c>
      <c r="I17" s="87">
        <v>226</v>
      </c>
      <c r="J17" s="87">
        <v>88</v>
      </c>
      <c r="K17" s="87">
        <v>1207</v>
      </c>
    </row>
    <row r="18" spans="1:11">
      <c r="A18" s="77" t="s">
        <v>99</v>
      </c>
      <c r="B18" s="67">
        <v>131</v>
      </c>
      <c r="C18" s="67">
        <v>113</v>
      </c>
      <c r="D18" s="67">
        <v>93</v>
      </c>
      <c r="E18" s="67">
        <v>73</v>
      </c>
      <c r="F18" s="67">
        <v>143</v>
      </c>
      <c r="G18" s="67">
        <v>126</v>
      </c>
      <c r="H18" s="87">
        <v>174</v>
      </c>
      <c r="I18" s="87">
        <v>236</v>
      </c>
      <c r="J18" s="87">
        <v>362</v>
      </c>
      <c r="K18" s="87">
        <v>165</v>
      </c>
    </row>
    <row r="19" spans="1:11">
      <c r="A19" s="77" t="s">
        <v>98</v>
      </c>
      <c r="B19" s="67">
        <v>50</v>
      </c>
      <c r="C19" s="67">
        <v>70</v>
      </c>
      <c r="D19" s="67">
        <v>85</v>
      </c>
      <c r="E19" s="67">
        <v>43</v>
      </c>
      <c r="F19" s="67">
        <v>50</v>
      </c>
      <c r="G19" s="67">
        <v>17</v>
      </c>
      <c r="H19" s="87">
        <v>28</v>
      </c>
      <c r="I19" s="87">
        <v>13</v>
      </c>
      <c r="J19" s="87">
        <v>39</v>
      </c>
      <c r="K19" s="87">
        <v>34</v>
      </c>
    </row>
    <row r="20" spans="1:11">
      <c r="A20" s="77" t="s">
        <v>97</v>
      </c>
      <c r="B20" s="67">
        <v>51</v>
      </c>
      <c r="C20" s="67">
        <v>20</v>
      </c>
      <c r="D20" s="67">
        <v>17</v>
      </c>
      <c r="E20" s="67">
        <v>3</v>
      </c>
      <c r="F20" s="67">
        <v>25</v>
      </c>
      <c r="G20" s="67">
        <v>8</v>
      </c>
      <c r="H20" s="87">
        <v>3</v>
      </c>
      <c r="I20" s="87">
        <v>5</v>
      </c>
      <c r="J20" s="87">
        <v>8</v>
      </c>
      <c r="K20" s="87">
        <v>13</v>
      </c>
    </row>
    <row r="21" spans="1:11" ht="22.5">
      <c r="A21" s="16" t="s">
        <v>96</v>
      </c>
      <c r="B21" s="87">
        <v>2</v>
      </c>
      <c r="C21" s="87">
        <v>8</v>
      </c>
      <c r="D21" s="87">
        <v>5</v>
      </c>
      <c r="E21" s="87">
        <v>1</v>
      </c>
      <c r="F21" s="87">
        <v>6</v>
      </c>
      <c r="G21" s="87">
        <v>3</v>
      </c>
      <c r="H21" s="87">
        <v>8</v>
      </c>
      <c r="I21" s="87">
        <v>8</v>
      </c>
      <c r="J21" s="87">
        <v>5</v>
      </c>
      <c r="K21" s="87">
        <v>8</v>
      </c>
    </row>
    <row r="22" spans="1:11" s="77" customFormat="1">
      <c r="A22" s="116" t="s">
        <v>5</v>
      </c>
      <c r="B22" s="81">
        <v>797</v>
      </c>
      <c r="C22" s="81">
        <v>785</v>
      </c>
      <c r="D22" s="81">
        <v>779</v>
      </c>
      <c r="E22" s="81">
        <v>924</v>
      </c>
      <c r="F22" s="81">
        <v>971</v>
      </c>
      <c r="G22" s="81">
        <v>1057</v>
      </c>
      <c r="H22" s="81">
        <f>+H14+H18+H19+H20+H21</f>
        <v>1325</v>
      </c>
      <c r="I22" s="81">
        <f>+I14+I18+I19+I20+I21</f>
        <v>1181</v>
      </c>
      <c r="J22" s="81">
        <f>+J14+J18+J19+J20+J21</f>
        <v>1415</v>
      </c>
      <c r="K22" s="81">
        <f>+K14+K18+K19+K20+K21</f>
        <v>1577</v>
      </c>
    </row>
    <row r="23" spans="1:11" s="77" customFormat="1">
      <c r="A23" s="523" t="s">
        <v>5</v>
      </c>
      <c r="B23" s="523"/>
      <c r="C23" s="523"/>
      <c r="D23" s="523"/>
      <c r="E23" s="523"/>
      <c r="F23" s="523"/>
      <c r="G23" s="523"/>
      <c r="H23" s="523"/>
      <c r="I23" s="523"/>
      <c r="J23" s="523"/>
      <c r="K23" s="523"/>
    </row>
    <row r="24" spans="1:11">
      <c r="A24" s="77" t="s">
        <v>102</v>
      </c>
      <c r="B24" s="87">
        <v>1673</v>
      </c>
      <c r="C24" s="87">
        <v>1856</v>
      </c>
      <c r="D24" s="87">
        <v>1710</v>
      </c>
      <c r="E24" s="87">
        <v>1661</v>
      </c>
      <c r="F24" s="87">
        <v>1875</v>
      </c>
      <c r="G24" s="87">
        <v>2159</v>
      </c>
      <c r="H24" s="87">
        <f>+H4+H14</f>
        <v>2908</v>
      </c>
      <c r="I24" s="87">
        <f>+I4+I14</f>
        <v>2692</v>
      </c>
      <c r="J24" s="87">
        <f>+J4+J14</f>
        <v>2962</v>
      </c>
      <c r="K24" s="87">
        <f>+K4+K14</f>
        <v>3581</v>
      </c>
    </row>
    <row r="25" spans="1:11">
      <c r="A25" s="77" t="s">
        <v>22</v>
      </c>
      <c r="B25" s="87"/>
      <c r="C25" s="87"/>
      <c r="D25" s="87"/>
      <c r="E25" s="87"/>
      <c r="F25" s="87"/>
      <c r="H25" s="87"/>
      <c r="I25" s="87"/>
      <c r="J25" s="87"/>
      <c r="K25" s="87"/>
    </row>
    <row r="26" spans="1:11">
      <c r="A26" s="118" t="s">
        <v>101</v>
      </c>
      <c r="B26" s="87">
        <v>380</v>
      </c>
      <c r="C26" s="87">
        <v>526</v>
      </c>
      <c r="D26" s="87">
        <v>570</v>
      </c>
      <c r="E26" s="87">
        <v>533</v>
      </c>
      <c r="F26" s="87">
        <v>1209</v>
      </c>
      <c r="G26" s="87">
        <v>1436</v>
      </c>
      <c r="H26" s="87">
        <f t="shared" ref="H26:K31" si="0">+H6+H16</f>
        <v>2019</v>
      </c>
      <c r="I26" s="87">
        <f t="shared" si="0"/>
        <v>1491</v>
      </c>
      <c r="J26" s="87">
        <f t="shared" si="0"/>
        <v>1973</v>
      </c>
      <c r="K26" s="87">
        <f t="shared" si="0"/>
        <v>2693</v>
      </c>
    </row>
    <row r="27" spans="1:11" ht="22.5">
      <c r="A27" s="89" t="s">
        <v>111</v>
      </c>
      <c r="B27" s="87">
        <f t="shared" ref="B27:G27" si="1">+B7+B17</f>
        <v>500</v>
      </c>
      <c r="C27" s="87">
        <f t="shared" si="1"/>
        <v>494</v>
      </c>
      <c r="D27" s="87">
        <f t="shared" si="1"/>
        <v>452</v>
      </c>
      <c r="E27" s="87">
        <f t="shared" si="1"/>
        <v>373</v>
      </c>
      <c r="F27" s="87">
        <f t="shared" si="1"/>
        <v>190</v>
      </c>
      <c r="G27" s="87">
        <f t="shared" si="1"/>
        <v>137</v>
      </c>
      <c r="H27" s="87">
        <f t="shared" si="0"/>
        <v>123</v>
      </c>
      <c r="I27" s="87">
        <f t="shared" si="0"/>
        <v>563</v>
      </c>
      <c r="J27" s="87">
        <f t="shared" si="0"/>
        <v>175</v>
      </c>
      <c r="K27" s="87">
        <f t="shared" si="0"/>
        <v>3037</v>
      </c>
    </row>
    <row r="28" spans="1:11">
      <c r="A28" s="77" t="s">
        <v>99</v>
      </c>
      <c r="B28" s="87">
        <v>390</v>
      </c>
      <c r="C28" s="87">
        <v>307</v>
      </c>
      <c r="D28" s="87">
        <v>216</v>
      </c>
      <c r="E28" s="87">
        <v>160</v>
      </c>
      <c r="F28" s="87">
        <v>312</v>
      </c>
      <c r="G28" s="87">
        <v>304</v>
      </c>
      <c r="H28" s="87">
        <f t="shared" si="0"/>
        <v>440</v>
      </c>
      <c r="I28" s="87">
        <f t="shared" si="0"/>
        <v>530</v>
      </c>
      <c r="J28" s="87">
        <f t="shared" si="0"/>
        <v>838</v>
      </c>
      <c r="K28" s="87">
        <f t="shared" si="0"/>
        <v>401</v>
      </c>
    </row>
    <row r="29" spans="1:11">
      <c r="A29" s="77" t="s">
        <v>98</v>
      </c>
      <c r="B29" s="87">
        <v>146</v>
      </c>
      <c r="C29" s="87">
        <v>206</v>
      </c>
      <c r="D29" s="87">
        <v>217</v>
      </c>
      <c r="E29" s="87">
        <v>93</v>
      </c>
      <c r="F29" s="87">
        <v>107</v>
      </c>
      <c r="G29" s="87">
        <v>46</v>
      </c>
      <c r="H29" s="87">
        <f t="shared" si="0"/>
        <v>63</v>
      </c>
      <c r="I29" s="87">
        <f t="shared" si="0"/>
        <v>40</v>
      </c>
      <c r="J29" s="87">
        <f t="shared" si="0"/>
        <v>69</v>
      </c>
      <c r="K29" s="87">
        <f t="shared" si="0"/>
        <v>81</v>
      </c>
    </row>
    <row r="30" spans="1:11">
      <c r="A30" s="77" t="s">
        <v>97</v>
      </c>
      <c r="B30" s="87">
        <v>129</v>
      </c>
      <c r="C30" s="87">
        <v>74</v>
      </c>
      <c r="D30" s="87">
        <v>56</v>
      </c>
      <c r="E30" s="87">
        <v>23</v>
      </c>
      <c r="F30" s="87">
        <v>79</v>
      </c>
      <c r="G30" s="87">
        <v>36</v>
      </c>
      <c r="H30" s="87">
        <f t="shared" si="0"/>
        <v>40</v>
      </c>
      <c r="I30" s="87">
        <f t="shared" si="0"/>
        <v>45</v>
      </c>
      <c r="J30" s="87">
        <f t="shared" si="0"/>
        <v>74</v>
      </c>
      <c r="K30" s="87">
        <f t="shared" si="0"/>
        <v>57</v>
      </c>
    </row>
    <row r="31" spans="1:11" ht="22.5">
      <c r="A31" s="16" t="s">
        <v>96</v>
      </c>
      <c r="B31" s="87">
        <v>5</v>
      </c>
      <c r="C31" s="117">
        <v>5</v>
      </c>
      <c r="D31" s="87">
        <v>9</v>
      </c>
      <c r="E31" s="87">
        <v>7</v>
      </c>
      <c r="F31" s="87">
        <v>15</v>
      </c>
      <c r="G31" s="87">
        <v>8</v>
      </c>
      <c r="H31" s="87">
        <f t="shared" si="0"/>
        <v>15</v>
      </c>
      <c r="I31" s="87">
        <f t="shared" si="0"/>
        <v>13</v>
      </c>
      <c r="J31" s="87">
        <f t="shared" si="0"/>
        <v>13</v>
      </c>
      <c r="K31" s="87">
        <f t="shared" si="0"/>
        <v>13</v>
      </c>
    </row>
    <row r="32" spans="1:11" s="77" customFormat="1">
      <c r="A32" s="116" t="s">
        <v>5</v>
      </c>
      <c r="B32" s="81">
        <v>2343</v>
      </c>
      <c r="C32" s="81">
        <v>2460</v>
      </c>
      <c r="D32" s="81">
        <v>2208</v>
      </c>
      <c r="E32" s="81">
        <v>1944</v>
      </c>
      <c r="F32" s="81">
        <v>2388</v>
      </c>
      <c r="G32" s="81">
        <v>2553</v>
      </c>
      <c r="H32" s="81">
        <f>+H24+H28+H29+H30+H31</f>
        <v>3466</v>
      </c>
      <c r="I32" s="81">
        <f>+I12+I22</f>
        <v>3320</v>
      </c>
      <c r="J32" s="81">
        <f>+J12+J22</f>
        <v>3956</v>
      </c>
      <c r="K32" s="81">
        <f>+K12+K22</f>
        <v>4133</v>
      </c>
    </row>
  </sheetData>
  <mergeCells count="3">
    <mergeCell ref="A3:K3"/>
    <mergeCell ref="A13:K13"/>
    <mergeCell ref="A23:K23"/>
  </mergeCells>
  <pageMargins left="0.74803149606299213" right="0.74803149606299213" top="0.62992125984251968" bottom="0.86614173228346458" header="0.51181102362204722" footer="0.59055118110236227"/>
  <pageSetup paperSize="9" orientation="portrait" horizontalDpi="2438" verticalDpi="300" r:id="rId1"/>
  <headerFooter alignWithMargins="0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176E1C-CB51-4021-9271-1D09D4104858}">
  <sheetPr codeName="Munka413"/>
  <dimension ref="A1:K32"/>
  <sheetViews>
    <sheetView zoomScaleNormal="100" workbookViewId="0"/>
  </sheetViews>
  <sheetFormatPr defaultRowHeight="11.25"/>
  <cols>
    <col min="1" max="1" width="13.7109375" style="124" customWidth="1"/>
    <col min="2" max="11" width="7.42578125" style="124" customWidth="1"/>
    <col min="12" max="16384" width="9.140625" style="124"/>
  </cols>
  <sheetData>
    <row r="1" spans="1:11" s="135" customFormat="1" ht="12" thickBot="1">
      <c r="A1" s="136" t="s">
        <v>116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</row>
    <row r="2" spans="1:11">
      <c r="A2" s="134" t="s">
        <v>107</v>
      </c>
      <c r="B2" s="133">
        <v>1998</v>
      </c>
      <c r="C2" s="133">
        <v>1999</v>
      </c>
      <c r="D2" s="133">
        <v>2000</v>
      </c>
      <c r="E2" s="133">
        <v>2001</v>
      </c>
      <c r="F2" s="133">
        <v>2002</v>
      </c>
      <c r="G2" s="133">
        <v>2003</v>
      </c>
      <c r="H2" s="133">
        <v>2004</v>
      </c>
      <c r="I2" s="133">
        <v>2005</v>
      </c>
      <c r="J2" s="133">
        <v>2006</v>
      </c>
      <c r="K2" s="132">
        <v>2007</v>
      </c>
    </row>
    <row r="3" spans="1:11" s="125" customFormat="1">
      <c r="A3" s="557" t="s">
        <v>7</v>
      </c>
      <c r="B3" s="557"/>
      <c r="C3" s="557"/>
      <c r="D3" s="557"/>
      <c r="E3" s="557"/>
      <c r="F3" s="557"/>
      <c r="G3" s="557"/>
      <c r="H3" s="557"/>
      <c r="I3" s="557"/>
      <c r="J3" s="557"/>
      <c r="K3" s="557"/>
    </row>
    <row r="4" spans="1:11">
      <c r="A4" s="125" t="s">
        <v>106</v>
      </c>
      <c r="B4" s="129">
        <v>540</v>
      </c>
      <c r="C4" s="129">
        <v>495</v>
      </c>
      <c r="D4" s="129">
        <v>393</v>
      </c>
      <c r="E4" s="129">
        <v>560</v>
      </c>
      <c r="F4" s="129">
        <v>241</v>
      </c>
      <c r="G4" s="129">
        <v>320</v>
      </c>
      <c r="H4" s="124">
        <v>388</v>
      </c>
      <c r="I4" s="129">
        <v>659</v>
      </c>
      <c r="J4" s="129">
        <v>384</v>
      </c>
      <c r="K4" s="124">
        <v>540</v>
      </c>
    </row>
    <row r="5" spans="1:11">
      <c r="A5" s="125" t="s">
        <v>16</v>
      </c>
      <c r="B5" s="129">
        <v>175</v>
      </c>
      <c r="C5" s="129">
        <v>176</v>
      </c>
      <c r="D5" s="129">
        <v>125</v>
      </c>
      <c r="E5" s="129">
        <v>203</v>
      </c>
      <c r="F5" s="129">
        <v>77</v>
      </c>
      <c r="G5" s="129">
        <v>145</v>
      </c>
      <c r="H5" s="124">
        <v>163</v>
      </c>
      <c r="I5" s="129">
        <v>277</v>
      </c>
      <c r="J5" s="129">
        <v>163</v>
      </c>
      <c r="K5" s="124">
        <v>203</v>
      </c>
    </row>
    <row r="6" spans="1:11">
      <c r="A6" s="131" t="s">
        <v>37</v>
      </c>
      <c r="B6" s="129">
        <v>171</v>
      </c>
      <c r="C6" s="129">
        <v>174</v>
      </c>
      <c r="D6" s="129">
        <v>129</v>
      </c>
      <c r="E6" s="129">
        <v>178</v>
      </c>
      <c r="F6" s="129">
        <v>80</v>
      </c>
      <c r="G6" s="129">
        <v>105</v>
      </c>
      <c r="H6" s="124">
        <v>102</v>
      </c>
      <c r="I6" s="129">
        <v>185</v>
      </c>
      <c r="J6" s="129">
        <v>112</v>
      </c>
      <c r="K6" s="124">
        <v>191</v>
      </c>
    </row>
    <row r="7" spans="1:11">
      <c r="A7" s="131" t="s">
        <v>36</v>
      </c>
      <c r="B7" s="129">
        <v>391</v>
      </c>
      <c r="C7" s="129">
        <v>450</v>
      </c>
      <c r="D7" s="129">
        <v>330</v>
      </c>
      <c r="E7" s="129">
        <v>517</v>
      </c>
      <c r="F7" s="129">
        <v>175</v>
      </c>
      <c r="G7" s="129">
        <v>303</v>
      </c>
      <c r="H7" s="124">
        <v>272</v>
      </c>
      <c r="I7" s="129">
        <v>524</v>
      </c>
      <c r="J7" s="129">
        <v>306</v>
      </c>
      <c r="K7" s="124">
        <v>594</v>
      </c>
    </row>
    <row r="8" spans="1:11">
      <c r="A8" s="131" t="s">
        <v>14</v>
      </c>
      <c r="B8" s="129">
        <v>625</v>
      </c>
      <c r="C8" s="129">
        <v>737</v>
      </c>
      <c r="D8" s="129">
        <v>630</v>
      </c>
      <c r="E8" s="129">
        <v>1049</v>
      </c>
      <c r="F8" s="129">
        <v>429</v>
      </c>
      <c r="G8" s="129">
        <v>615</v>
      </c>
      <c r="H8" s="124">
        <v>613</v>
      </c>
      <c r="I8" s="129">
        <v>1240</v>
      </c>
      <c r="J8" s="129">
        <v>738</v>
      </c>
      <c r="K8" s="124">
        <v>1131</v>
      </c>
    </row>
    <row r="9" spans="1:11">
      <c r="A9" s="125" t="s">
        <v>115</v>
      </c>
      <c r="B9" s="129">
        <v>428</v>
      </c>
      <c r="C9" s="129">
        <v>422</v>
      </c>
      <c r="D9" s="129">
        <v>327</v>
      </c>
      <c r="E9" s="129">
        <v>468</v>
      </c>
      <c r="F9" s="129">
        <v>160</v>
      </c>
      <c r="G9" s="129">
        <v>276</v>
      </c>
      <c r="H9" s="124">
        <v>290</v>
      </c>
      <c r="I9" s="129">
        <v>510</v>
      </c>
      <c r="J9" s="129">
        <v>257</v>
      </c>
      <c r="K9" s="124">
        <v>390</v>
      </c>
    </row>
    <row r="10" spans="1:11">
      <c r="A10" s="125" t="s">
        <v>114</v>
      </c>
      <c r="B10" s="129">
        <v>274</v>
      </c>
      <c r="C10" s="129">
        <v>255</v>
      </c>
      <c r="D10" s="129">
        <v>208</v>
      </c>
      <c r="E10" s="129">
        <v>300</v>
      </c>
      <c r="F10" s="129">
        <v>92</v>
      </c>
      <c r="G10" s="129">
        <v>145</v>
      </c>
      <c r="H10" s="124">
        <v>129</v>
      </c>
      <c r="I10" s="129">
        <v>249</v>
      </c>
      <c r="J10" s="129">
        <v>156</v>
      </c>
      <c r="K10" s="124">
        <v>232</v>
      </c>
    </row>
    <row r="11" spans="1:11">
      <c r="A11" s="125" t="s">
        <v>92</v>
      </c>
      <c r="B11" s="129">
        <v>367</v>
      </c>
      <c r="C11" s="129">
        <v>377</v>
      </c>
      <c r="D11" s="129">
        <v>279</v>
      </c>
      <c r="E11" s="129">
        <v>512</v>
      </c>
      <c r="F11" s="129">
        <v>302</v>
      </c>
      <c r="G11" s="129">
        <v>443</v>
      </c>
      <c r="H11" s="124">
        <v>414</v>
      </c>
      <c r="I11" s="129">
        <v>781</v>
      </c>
      <c r="J11" s="129">
        <v>622</v>
      </c>
      <c r="K11" s="124">
        <v>474</v>
      </c>
    </row>
    <row r="12" spans="1:11" s="125" customFormat="1">
      <c r="A12" s="128" t="s">
        <v>5</v>
      </c>
      <c r="B12" s="126">
        <v>2971</v>
      </c>
      <c r="C12" s="126">
        <v>3086</v>
      </c>
      <c r="D12" s="126">
        <v>2421</v>
      </c>
      <c r="E12" s="126">
        <v>3787</v>
      </c>
      <c r="F12" s="126">
        <v>1556</v>
      </c>
      <c r="G12" s="126">
        <v>2352</v>
      </c>
      <c r="H12" s="127">
        <v>2371</v>
      </c>
      <c r="I12" s="126">
        <v>4425</v>
      </c>
      <c r="J12" s="126">
        <v>2738</v>
      </c>
      <c r="K12" s="126">
        <v>3755</v>
      </c>
    </row>
    <row r="13" spans="1:11" s="125" customFormat="1">
      <c r="A13" s="556" t="s">
        <v>6</v>
      </c>
      <c r="B13" s="556"/>
      <c r="C13" s="556"/>
      <c r="D13" s="556"/>
      <c r="E13" s="556"/>
      <c r="F13" s="556"/>
      <c r="G13" s="556"/>
      <c r="H13" s="556"/>
      <c r="I13" s="556"/>
      <c r="J13" s="556"/>
      <c r="K13" s="556"/>
    </row>
    <row r="14" spans="1:11">
      <c r="A14" s="125" t="s">
        <v>106</v>
      </c>
      <c r="B14" s="129">
        <v>458</v>
      </c>
      <c r="C14" s="129">
        <v>485</v>
      </c>
      <c r="D14" s="129">
        <v>333</v>
      </c>
      <c r="E14" s="129">
        <v>529</v>
      </c>
      <c r="F14" s="129">
        <v>225</v>
      </c>
      <c r="G14" s="129">
        <v>332</v>
      </c>
      <c r="H14" s="124">
        <v>334</v>
      </c>
      <c r="I14" s="129">
        <v>568</v>
      </c>
      <c r="J14" s="129">
        <v>389</v>
      </c>
      <c r="K14" s="124">
        <v>475</v>
      </c>
    </row>
    <row r="15" spans="1:11">
      <c r="A15" s="125" t="s">
        <v>16</v>
      </c>
      <c r="B15" s="129">
        <v>188</v>
      </c>
      <c r="C15" s="129">
        <v>194</v>
      </c>
      <c r="D15" s="129">
        <v>128</v>
      </c>
      <c r="E15" s="129">
        <v>220</v>
      </c>
      <c r="F15" s="129">
        <v>71</v>
      </c>
      <c r="G15" s="129">
        <v>144</v>
      </c>
      <c r="H15" s="124">
        <v>170</v>
      </c>
      <c r="I15" s="129">
        <v>246</v>
      </c>
      <c r="J15" s="129">
        <v>128</v>
      </c>
      <c r="K15" s="124">
        <v>202</v>
      </c>
    </row>
    <row r="16" spans="1:11">
      <c r="A16" s="131" t="s">
        <v>37</v>
      </c>
      <c r="B16" s="129">
        <v>216</v>
      </c>
      <c r="C16" s="129">
        <v>266</v>
      </c>
      <c r="D16" s="129">
        <v>206</v>
      </c>
      <c r="E16" s="129">
        <v>307</v>
      </c>
      <c r="F16" s="129">
        <v>73</v>
      </c>
      <c r="G16" s="129">
        <v>135</v>
      </c>
      <c r="H16" s="124">
        <v>143</v>
      </c>
      <c r="I16" s="129">
        <v>229</v>
      </c>
      <c r="J16" s="129">
        <v>127</v>
      </c>
      <c r="K16" s="124">
        <v>239</v>
      </c>
    </row>
    <row r="17" spans="1:11">
      <c r="A17" s="131" t="s">
        <v>36</v>
      </c>
      <c r="B17" s="129">
        <v>581</v>
      </c>
      <c r="C17" s="129">
        <v>746</v>
      </c>
      <c r="D17" s="129">
        <v>599</v>
      </c>
      <c r="E17" s="129">
        <v>957</v>
      </c>
      <c r="F17" s="129">
        <v>283</v>
      </c>
      <c r="G17" s="129">
        <v>448</v>
      </c>
      <c r="H17" s="124">
        <v>510</v>
      </c>
      <c r="I17" s="129">
        <v>859</v>
      </c>
      <c r="J17" s="129">
        <v>539</v>
      </c>
      <c r="K17" s="124">
        <v>1008</v>
      </c>
    </row>
    <row r="18" spans="1:11">
      <c r="A18" s="131" t="s">
        <v>14</v>
      </c>
      <c r="B18" s="129">
        <v>741</v>
      </c>
      <c r="C18" s="129">
        <v>929</v>
      </c>
      <c r="D18" s="129">
        <v>717</v>
      </c>
      <c r="E18" s="129">
        <v>1197</v>
      </c>
      <c r="F18" s="129">
        <v>439</v>
      </c>
      <c r="G18" s="129">
        <v>741</v>
      </c>
      <c r="H18" s="124">
        <v>833</v>
      </c>
      <c r="I18" s="129">
        <v>1539</v>
      </c>
      <c r="J18" s="129">
        <v>929</v>
      </c>
      <c r="K18" s="124">
        <v>1342</v>
      </c>
    </row>
    <row r="19" spans="1:11">
      <c r="A19" s="125" t="s">
        <v>115</v>
      </c>
      <c r="B19" s="129">
        <v>548</v>
      </c>
      <c r="C19" s="129">
        <v>534</v>
      </c>
      <c r="D19" s="129">
        <v>383</v>
      </c>
      <c r="E19" s="129">
        <v>536</v>
      </c>
      <c r="F19" s="129">
        <v>193</v>
      </c>
      <c r="G19" s="129">
        <v>305</v>
      </c>
      <c r="H19" s="124">
        <v>329</v>
      </c>
      <c r="I19" s="129">
        <v>522</v>
      </c>
      <c r="J19" s="129">
        <v>283</v>
      </c>
      <c r="K19" s="124">
        <v>431</v>
      </c>
    </row>
    <row r="20" spans="1:11">
      <c r="A20" s="125" t="s">
        <v>114</v>
      </c>
      <c r="B20" s="129">
        <v>347</v>
      </c>
      <c r="C20" s="129">
        <v>356</v>
      </c>
      <c r="D20" s="129">
        <v>291</v>
      </c>
      <c r="E20" s="129">
        <v>474</v>
      </c>
      <c r="F20" s="129">
        <v>175</v>
      </c>
      <c r="G20" s="129">
        <v>236</v>
      </c>
      <c r="H20" s="124">
        <v>220</v>
      </c>
      <c r="I20" s="129">
        <v>394</v>
      </c>
      <c r="J20" s="129">
        <v>220</v>
      </c>
      <c r="K20" s="124">
        <v>350</v>
      </c>
    </row>
    <row r="21" spans="1:11">
      <c r="A21" s="125" t="s">
        <v>92</v>
      </c>
      <c r="B21" s="129">
        <v>466</v>
      </c>
      <c r="C21" s="129">
        <v>450</v>
      </c>
      <c r="D21" s="129">
        <v>368</v>
      </c>
      <c r="E21" s="129">
        <v>583</v>
      </c>
      <c r="F21" s="129">
        <v>354</v>
      </c>
      <c r="G21" s="129">
        <v>568</v>
      </c>
      <c r="H21" s="124">
        <v>522</v>
      </c>
      <c r="I21" s="129">
        <v>1088</v>
      </c>
      <c r="J21" s="129">
        <v>819</v>
      </c>
      <c r="K21" s="124">
        <v>703</v>
      </c>
    </row>
    <row r="22" spans="1:11">
      <c r="A22" s="128" t="s">
        <v>5</v>
      </c>
      <c r="B22" s="126">
        <v>3545</v>
      </c>
      <c r="C22" s="126">
        <v>3960</v>
      </c>
      <c r="D22" s="126">
        <v>3025</v>
      </c>
      <c r="E22" s="126">
        <v>4803</v>
      </c>
      <c r="F22" s="126">
        <v>1813</v>
      </c>
      <c r="G22" s="126">
        <v>2909</v>
      </c>
      <c r="H22" s="127">
        <v>3061</v>
      </c>
      <c r="I22" s="126">
        <v>5445</v>
      </c>
      <c r="J22" s="126">
        <v>3434</v>
      </c>
      <c r="K22" s="126">
        <v>4750</v>
      </c>
    </row>
    <row r="23" spans="1:11" s="125" customFormat="1">
      <c r="A23" s="555" t="s">
        <v>5</v>
      </c>
      <c r="B23" s="555"/>
      <c r="C23" s="555"/>
      <c r="D23" s="555"/>
      <c r="E23" s="555"/>
      <c r="F23" s="555"/>
      <c r="G23" s="555"/>
      <c r="H23" s="555"/>
      <c r="I23" s="555"/>
      <c r="J23" s="555"/>
      <c r="K23" s="555"/>
    </row>
    <row r="24" spans="1:11">
      <c r="A24" s="125" t="s">
        <v>106</v>
      </c>
      <c r="B24" s="129">
        <v>998</v>
      </c>
      <c r="C24" s="129">
        <v>980</v>
      </c>
      <c r="D24" s="129">
        <v>726</v>
      </c>
      <c r="E24" s="129">
        <v>1089</v>
      </c>
      <c r="F24" s="129">
        <v>466</v>
      </c>
      <c r="G24" s="129">
        <v>652</v>
      </c>
      <c r="H24" s="130">
        <v>722</v>
      </c>
      <c r="I24" s="129">
        <v>1227</v>
      </c>
      <c r="J24" s="129">
        <v>773</v>
      </c>
      <c r="K24" s="124">
        <v>1015</v>
      </c>
    </row>
    <row r="25" spans="1:11">
      <c r="A25" s="125" t="s">
        <v>16</v>
      </c>
      <c r="B25" s="129">
        <v>363</v>
      </c>
      <c r="C25" s="129">
        <v>370</v>
      </c>
      <c r="D25" s="129">
        <v>253</v>
      </c>
      <c r="E25" s="129">
        <v>423</v>
      </c>
      <c r="F25" s="129">
        <v>148</v>
      </c>
      <c r="G25" s="129">
        <v>289</v>
      </c>
      <c r="H25" s="130">
        <v>333</v>
      </c>
      <c r="I25" s="129">
        <v>523</v>
      </c>
      <c r="J25" s="129">
        <v>291</v>
      </c>
      <c r="K25" s="124">
        <v>405</v>
      </c>
    </row>
    <row r="26" spans="1:11">
      <c r="A26" s="131" t="s">
        <v>37</v>
      </c>
      <c r="B26" s="129">
        <v>387</v>
      </c>
      <c r="C26" s="129">
        <v>440</v>
      </c>
      <c r="D26" s="129">
        <v>335</v>
      </c>
      <c r="E26" s="129">
        <v>485</v>
      </c>
      <c r="F26" s="129">
        <v>153</v>
      </c>
      <c r="G26" s="129">
        <v>240</v>
      </c>
      <c r="H26" s="130">
        <v>245</v>
      </c>
      <c r="I26" s="129">
        <v>414</v>
      </c>
      <c r="J26" s="129">
        <v>239</v>
      </c>
      <c r="K26" s="124">
        <v>430</v>
      </c>
    </row>
    <row r="27" spans="1:11">
      <c r="A27" s="131" t="s">
        <v>36</v>
      </c>
      <c r="B27" s="129">
        <v>972</v>
      </c>
      <c r="C27" s="129">
        <v>1196</v>
      </c>
      <c r="D27" s="129">
        <v>929</v>
      </c>
      <c r="E27" s="129">
        <v>1474</v>
      </c>
      <c r="F27" s="129">
        <v>458</v>
      </c>
      <c r="G27" s="129">
        <v>751</v>
      </c>
      <c r="H27" s="130">
        <v>782</v>
      </c>
      <c r="I27" s="129">
        <v>1383</v>
      </c>
      <c r="J27" s="129">
        <v>845</v>
      </c>
      <c r="K27" s="124">
        <v>1602</v>
      </c>
    </row>
    <row r="28" spans="1:11">
      <c r="A28" s="131" t="s">
        <v>14</v>
      </c>
      <c r="B28" s="129">
        <v>1366</v>
      </c>
      <c r="C28" s="129">
        <v>1666</v>
      </c>
      <c r="D28" s="129">
        <v>1347</v>
      </c>
      <c r="E28" s="129">
        <v>2246</v>
      </c>
      <c r="F28" s="129">
        <v>868</v>
      </c>
      <c r="G28" s="129">
        <v>1356</v>
      </c>
      <c r="H28" s="130">
        <v>1446</v>
      </c>
      <c r="I28" s="129">
        <v>2779</v>
      </c>
      <c r="J28" s="129">
        <v>1667</v>
      </c>
      <c r="K28" s="124">
        <v>2473</v>
      </c>
    </row>
    <row r="29" spans="1:11">
      <c r="A29" s="125" t="s">
        <v>115</v>
      </c>
      <c r="B29" s="129">
        <v>976</v>
      </c>
      <c r="C29" s="129">
        <v>956</v>
      </c>
      <c r="D29" s="129">
        <v>710</v>
      </c>
      <c r="E29" s="129">
        <v>1004</v>
      </c>
      <c r="F29" s="129">
        <v>353</v>
      </c>
      <c r="G29" s="129">
        <v>581</v>
      </c>
      <c r="H29" s="130">
        <v>619</v>
      </c>
      <c r="I29" s="129">
        <v>1032</v>
      </c>
      <c r="J29" s="129">
        <v>540</v>
      </c>
      <c r="K29" s="124">
        <v>821</v>
      </c>
    </row>
    <row r="30" spans="1:11">
      <c r="A30" s="125" t="s">
        <v>114</v>
      </c>
      <c r="B30" s="129">
        <v>621</v>
      </c>
      <c r="C30" s="129">
        <v>611</v>
      </c>
      <c r="D30" s="129">
        <v>499</v>
      </c>
      <c r="E30" s="129">
        <v>774</v>
      </c>
      <c r="F30" s="129">
        <v>267</v>
      </c>
      <c r="G30" s="129">
        <v>381</v>
      </c>
      <c r="H30" s="130">
        <v>349</v>
      </c>
      <c r="I30" s="129">
        <v>643</v>
      </c>
      <c r="J30" s="129">
        <v>376</v>
      </c>
      <c r="K30" s="124">
        <v>582</v>
      </c>
    </row>
    <row r="31" spans="1:11">
      <c r="A31" s="125" t="s">
        <v>92</v>
      </c>
      <c r="B31" s="129">
        <v>833</v>
      </c>
      <c r="C31" s="129">
        <v>827</v>
      </c>
      <c r="D31" s="129">
        <v>647</v>
      </c>
      <c r="E31" s="129">
        <v>1095</v>
      </c>
      <c r="F31" s="129">
        <v>656</v>
      </c>
      <c r="G31" s="129">
        <v>1011</v>
      </c>
      <c r="H31" s="130">
        <v>936</v>
      </c>
      <c r="I31" s="129">
        <v>1869</v>
      </c>
      <c r="J31" s="129">
        <v>1441</v>
      </c>
      <c r="K31" s="124">
        <v>1177</v>
      </c>
    </row>
    <row r="32" spans="1:11" s="125" customFormat="1">
      <c r="A32" s="128" t="s">
        <v>5</v>
      </c>
      <c r="B32" s="126">
        <v>6516</v>
      </c>
      <c r="C32" s="126">
        <v>7046</v>
      </c>
      <c r="D32" s="126">
        <v>5446</v>
      </c>
      <c r="E32" s="126">
        <v>8590</v>
      </c>
      <c r="F32" s="126">
        <v>3369</v>
      </c>
      <c r="G32" s="126">
        <v>5261</v>
      </c>
      <c r="H32" s="127">
        <v>5432</v>
      </c>
      <c r="I32" s="126">
        <v>9870</v>
      </c>
      <c r="J32" s="126">
        <v>6172</v>
      </c>
      <c r="K32" s="126">
        <v>8505</v>
      </c>
    </row>
  </sheetData>
  <mergeCells count="3">
    <mergeCell ref="A23:K23"/>
    <mergeCell ref="A13:K13"/>
    <mergeCell ref="A3:K3"/>
  </mergeCells>
  <pageMargins left="0.74803149606299213" right="0.74803149606299213" top="0.62992125984251968" bottom="0.86614173228346458" header="0.51181102362204722" footer="0.51181102362204722"/>
  <pageSetup paperSize="9" orientation="portrait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BF3733-79E6-4A66-A80C-B68C4F4B427E}">
  <sheetPr codeName="Munka4111"/>
  <dimension ref="A1:K17"/>
  <sheetViews>
    <sheetView zoomScaleNormal="100" workbookViewId="0"/>
  </sheetViews>
  <sheetFormatPr defaultRowHeight="11.25"/>
  <cols>
    <col min="1" max="1" width="14.42578125" style="124" customWidth="1"/>
    <col min="2" max="11" width="6.140625" style="124" customWidth="1"/>
    <col min="12" max="16384" width="9.140625" style="124"/>
  </cols>
  <sheetData>
    <row r="1" spans="1:11" ht="12" thickBot="1">
      <c r="A1" s="157" t="s">
        <v>126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</row>
    <row r="2" spans="1:11" ht="22.5">
      <c r="A2" s="156" t="s">
        <v>125</v>
      </c>
      <c r="B2" s="155">
        <v>1998</v>
      </c>
      <c r="C2" s="155">
        <v>1999</v>
      </c>
      <c r="D2" s="155">
        <v>2000</v>
      </c>
      <c r="E2" s="155">
        <v>2001</v>
      </c>
      <c r="F2" s="155">
        <v>2002</v>
      </c>
      <c r="G2" s="155">
        <v>2003</v>
      </c>
      <c r="H2" s="155">
        <v>2004</v>
      </c>
      <c r="I2" s="155">
        <v>2005</v>
      </c>
      <c r="J2" s="154">
        <v>2006</v>
      </c>
      <c r="K2" s="153">
        <v>2007</v>
      </c>
    </row>
    <row r="3" spans="1:11" s="140" customFormat="1">
      <c r="A3" s="152" t="s">
        <v>102</v>
      </c>
      <c r="B3" s="151"/>
      <c r="C3" s="151"/>
      <c r="D3" s="151"/>
      <c r="E3" s="151"/>
      <c r="F3" s="151"/>
    </row>
    <row r="4" spans="1:11">
      <c r="A4" s="89" t="s">
        <v>100</v>
      </c>
      <c r="B4" s="129">
        <v>96</v>
      </c>
      <c r="C4" s="146">
        <v>73</v>
      </c>
      <c r="D4" s="129">
        <v>55</v>
      </c>
      <c r="E4" s="150">
        <v>65</v>
      </c>
      <c r="F4" s="150">
        <v>24</v>
      </c>
      <c r="G4" s="150">
        <v>27</v>
      </c>
      <c r="H4" s="150">
        <v>35</v>
      </c>
      <c r="I4" s="150">
        <v>42</v>
      </c>
      <c r="J4" s="150">
        <v>33</v>
      </c>
      <c r="K4" s="150">
        <v>43</v>
      </c>
    </row>
    <row r="5" spans="1:11">
      <c r="A5" s="149" t="s">
        <v>124</v>
      </c>
      <c r="B5" s="129">
        <v>78</v>
      </c>
      <c r="C5" s="146">
        <v>65</v>
      </c>
      <c r="D5" s="146">
        <v>100</v>
      </c>
      <c r="E5" s="146">
        <v>45</v>
      </c>
      <c r="F5" s="146">
        <v>17</v>
      </c>
      <c r="G5" s="146">
        <v>413</v>
      </c>
      <c r="H5" s="146">
        <v>22</v>
      </c>
      <c r="I5" s="146">
        <v>50</v>
      </c>
      <c r="J5" s="146">
        <v>148</v>
      </c>
      <c r="K5" s="124">
        <v>26</v>
      </c>
    </row>
    <row r="6" spans="1:11">
      <c r="A6" s="148" t="s">
        <v>123</v>
      </c>
      <c r="B6" s="129">
        <v>990</v>
      </c>
      <c r="C6" s="146">
        <v>1103</v>
      </c>
      <c r="D6" s="146">
        <v>1079</v>
      </c>
      <c r="E6" s="146">
        <v>1254</v>
      </c>
      <c r="F6" s="146">
        <v>470</v>
      </c>
      <c r="G6" s="146">
        <v>343</v>
      </c>
      <c r="H6" s="146">
        <v>533</v>
      </c>
      <c r="I6" s="146">
        <v>949</v>
      </c>
      <c r="J6" s="146">
        <v>357</v>
      </c>
      <c r="K6" s="124">
        <v>759</v>
      </c>
    </row>
    <row r="7" spans="1:11">
      <c r="A7" s="147" t="s">
        <v>122</v>
      </c>
      <c r="B7" s="129">
        <v>314</v>
      </c>
      <c r="C7" s="146">
        <v>256</v>
      </c>
      <c r="D7" s="146">
        <v>207</v>
      </c>
      <c r="E7" s="146">
        <v>202</v>
      </c>
      <c r="F7" s="146">
        <v>66</v>
      </c>
      <c r="G7" s="146">
        <v>91</v>
      </c>
      <c r="H7" s="146">
        <v>87</v>
      </c>
      <c r="I7" s="146">
        <v>162</v>
      </c>
      <c r="J7" s="146">
        <v>111</v>
      </c>
      <c r="K7" s="124">
        <v>60</v>
      </c>
    </row>
    <row r="8" spans="1:11">
      <c r="A8" s="147" t="s">
        <v>101</v>
      </c>
      <c r="B8" s="129">
        <v>3720</v>
      </c>
      <c r="C8" s="146">
        <v>4227</v>
      </c>
      <c r="D8" s="146">
        <v>2988</v>
      </c>
      <c r="E8" s="146">
        <v>5644</v>
      </c>
      <c r="F8" s="146">
        <v>2238</v>
      </c>
      <c r="G8" s="146">
        <v>3415</v>
      </c>
      <c r="H8" s="146">
        <v>3605</v>
      </c>
      <c r="I8" s="146">
        <v>6890</v>
      </c>
      <c r="J8" s="146">
        <v>4303</v>
      </c>
      <c r="K8" s="146">
        <v>6227</v>
      </c>
    </row>
    <row r="9" spans="1:11">
      <c r="A9" s="147" t="s">
        <v>121</v>
      </c>
      <c r="B9" s="129">
        <v>153</v>
      </c>
      <c r="C9" s="146">
        <v>131</v>
      </c>
      <c r="D9" s="146">
        <v>135</v>
      </c>
      <c r="E9" s="146">
        <v>158</v>
      </c>
      <c r="F9" s="146">
        <v>80</v>
      </c>
      <c r="G9" s="146">
        <v>129</v>
      </c>
      <c r="H9" s="146">
        <v>107</v>
      </c>
      <c r="I9" s="146">
        <v>161</v>
      </c>
      <c r="J9" s="146">
        <v>206</v>
      </c>
      <c r="K9" s="124">
        <v>116</v>
      </c>
    </row>
    <row r="10" spans="1:11">
      <c r="A10" s="147" t="s">
        <v>120</v>
      </c>
      <c r="B10" s="129">
        <v>617</v>
      </c>
      <c r="C10" s="146">
        <v>831</v>
      </c>
      <c r="D10" s="146">
        <v>586</v>
      </c>
      <c r="E10" s="146">
        <v>855</v>
      </c>
      <c r="F10" s="146">
        <v>340</v>
      </c>
      <c r="G10" s="146">
        <v>570</v>
      </c>
      <c r="H10" s="146">
        <v>568</v>
      </c>
      <c r="I10" s="146">
        <v>828</v>
      </c>
      <c r="J10" s="146">
        <v>541</v>
      </c>
      <c r="K10" s="124">
        <v>777</v>
      </c>
    </row>
    <row r="11" spans="1:11">
      <c r="A11" s="147" t="s">
        <v>119</v>
      </c>
      <c r="B11" s="129">
        <v>159</v>
      </c>
      <c r="C11" s="146">
        <v>182</v>
      </c>
      <c r="D11" s="129">
        <v>144</v>
      </c>
      <c r="E11" s="146">
        <v>194</v>
      </c>
      <c r="F11" s="146">
        <v>69</v>
      </c>
      <c r="G11" s="146">
        <v>164</v>
      </c>
      <c r="H11" s="146">
        <f>H12-H4-H5-H6-H7-H8-H9-H10</f>
        <v>367</v>
      </c>
      <c r="I11" s="146">
        <v>539</v>
      </c>
      <c r="J11" s="146">
        <v>269</v>
      </c>
      <c r="K11" s="146">
        <v>226</v>
      </c>
    </row>
    <row r="12" spans="1:11">
      <c r="A12" s="145" t="s">
        <v>118</v>
      </c>
      <c r="B12" s="137">
        <v>6127</v>
      </c>
      <c r="C12" s="137">
        <v>6868</v>
      </c>
      <c r="D12" s="137">
        <v>5294</v>
      </c>
      <c r="E12" s="137">
        <v>8417</v>
      </c>
      <c r="F12" s="137">
        <v>3304</v>
      </c>
      <c r="G12" s="137">
        <v>5152</v>
      </c>
      <c r="H12" s="137">
        <v>5324</v>
      </c>
      <c r="I12" s="137">
        <v>9621</v>
      </c>
      <c r="J12" s="137">
        <v>5968</v>
      </c>
      <c r="K12" s="137">
        <v>8234</v>
      </c>
    </row>
    <row r="13" spans="1:11">
      <c r="A13" s="139" t="s">
        <v>99</v>
      </c>
      <c r="B13" s="126">
        <v>94</v>
      </c>
      <c r="C13" s="126">
        <v>102</v>
      </c>
      <c r="D13" s="126">
        <v>101</v>
      </c>
      <c r="E13" s="143">
        <v>102</v>
      </c>
      <c r="F13" s="143">
        <v>40</v>
      </c>
      <c r="G13" s="143">
        <v>69</v>
      </c>
      <c r="H13" s="144">
        <v>72</v>
      </c>
      <c r="I13" s="143">
        <v>170</v>
      </c>
      <c r="J13" s="143">
        <v>144</v>
      </c>
      <c r="K13" s="143">
        <v>197</v>
      </c>
    </row>
    <row r="14" spans="1:11">
      <c r="A14" s="139" t="s">
        <v>98</v>
      </c>
      <c r="B14" s="126">
        <v>19</v>
      </c>
      <c r="C14" s="126">
        <v>19</v>
      </c>
      <c r="D14" s="126">
        <v>18</v>
      </c>
      <c r="E14" s="143">
        <v>29</v>
      </c>
      <c r="F14" s="143">
        <v>9</v>
      </c>
      <c r="G14" s="143">
        <v>17</v>
      </c>
      <c r="H14" s="144">
        <v>16</v>
      </c>
      <c r="I14" s="143">
        <v>30</v>
      </c>
      <c r="J14" s="143">
        <v>19</v>
      </c>
      <c r="K14" s="143">
        <v>31</v>
      </c>
    </row>
    <row r="15" spans="1:11">
      <c r="A15" s="139" t="s">
        <v>97</v>
      </c>
      <c r="B15" s="126">
        <v>47</v>
      </c>
      <c r="C15" s="126">
        <v>56</v>
      </c>
      <c r="D15" s="126">
        <v>32</v>
      </c>
      <c r="E15" s="143">
        <v>42</v>
      </c>
      <c r="F15" s="143">
        <v>16</v>
      </c>
      <c r="G15" s="143">
        <v>22</v>
      </c>
      <c r="H15" s="144">
        <v>20</v>
      </c>
      <c r="I15" s="143">
        <v>49</v>
      </c>
      <c r="J15" s="143">
        <v>40</v>
      </c>
      <c r="K15" s="143">
        <v>41</v>
      </c>
    </row>
    <row r="16" spans="1:11" ht="15.75" customHeight="1">
      <c r="A16" s="142" t="s">
        <v>117</v>
      </c>
      <c r="B16" s="141">
        <v>229</v>
      </c>
      <c r="C16" s="141">
        <v>1</v>
      </c>
      <c r="D16" s="141">
        <v>1</v>
      </c>
      <c r="E16" s="141" t="s">
        <v>82</v>
      </c>
      <c r="F16" s="141" t="s">
        <v>82</v>
      </c>
      <c r="G16" s="141">
        <v>1</v>
      </c>
      <c r="H16" s="141" t="s">
        <v>82</v>
      </c>
      <c r="I16" s="141" t="s">
        <v>82</v>
      </c>
      <c r="J16" s="141">
        <v>1</v>
      </c>
      <c r="K16" s="140">
        <v>2</v>
      </c>
    </row>
    <row r="17" spans="1:11">
      <c r="A17" s="139" t="s">
        <v>5</v>
      </c>
      <c r="B17" s="138">
        <v>6516</v>
      </c>
      <c r="C17" s="138">
        <v>7046</v>
      </c>
      <c r="D17" s="137">
        <v>5446</v>
      </c>
      <c r="E17" s="137">
        <v>8590</v>
      </c>
      <c r="F17" s="137">
        <v>3369</v>
      </c>
      <c r="G17" s="137">
        <v>5261</v>
      </c>
      <c r="H17" s="137">
        <v>5432</v>
      </c>
      <c r="I17" s="137">
        <v>9870</v>
      </c>
      <c r="J17" s="137">
        <v>6172</v>
      </c>
      <c r="K17" s="137">
        <v>8505</v>
      </c>
    </row>
  </sheetData>
  <pageMargins left="0.74803149606299213" right="0.74803149606299213" top="0.62992125984251968" bottom="0.86614173228346458" header="0.51181102362204722" footer="0.51181102362204722"/>
  <pageSetup paperSize="9" orientation="portrait" verticalDpi="300" r:id="rId1"/>
  <headerFooter alignWithMargins="0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D94FEC-01EA-4F89-B9BA-9E625191B78F}">
  <sheetPr codeName="Munka3"/>
  <dimension ref="A1:K16"/>
  <sheetViews>
    <sheetView zoomScaleNormal="100" workbookViewId="0"/>
  </sheetViews>
  <sheetFormatPr defaultRowHeight="11.25"/>
  <cols>
    <col min="1" max="1" width="7.140625" style="158" customWidth="1"/>
    <col min="2" max="4" width="7.7109375" style="158" customWidth="1"/>
    <col min="5" max="5" width="8.7109375" style="158" customWidth="1"/>
    <col min="6" max="8" width="7.7109375" style="158" customWidth="1"/>
    <col min="9" max="9" width="8.7109375" style="158" customWidth="1"/>
    <col min="10" max="10" width="7.7109375" style="158" customWidth="1"/>
    <col min="11" max="11" width="8.7109375" style="158" customWidth="1"/>
    <col min="12" max="16384" width="9.140625" style="158"/>
  </cols>
  <sheetData>
    <row r="1" spans="1:11" s="169" customFormat="1" ht="12" thickBot="1">
      <c r="A1" s="170" t="s">
        <v>136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</row>
    <row r="2" spans="1:11">
      <c r="A2" s="519" t="s">
        <v>8</v>
      </c>
      <c r="B2" s="513" t="s">
        <v>135</v>
      </c>
      <c r="C2" s="542"/>
      <c r="D2" s="519"/>
      <c r="E2" s="517" t="s">
        <v>133</v>
      </c>
      <c r="F2" s="513" t="s">
        <v>134</v>
      </c>
      <c r="G2" s="542"/>
      <c r="H2" s="519"/>
      <c r="I2" s="517" t="s">
        <v>133</v>
      </c>
      <c r="J2" s="513" t="s">
        <v>132</v>
      </c>
      <c r="K2" s="542"/>
    </row>
    <row r="3" spans="1:11" ht="38.25" customHeight="1">
      <c r="A3" s="520" t="s">
        <v>8</v>
      </c>
      <c r="B3" s="168" t="s">
        <v>131</v>
      </c>
      <c r="C3" s="168" t="s">
        <v>130</v>
      </c>
      <c r="D3" s="168" t="s">
        <v>129</v>
      </c>
      <c r="E3" s="518"/>
      <c r="F3" s="168" t="s">
        <v>131</v>
      </c>
      <c r="G3" s="168" t="s">
        <v>130</v>
      </c>
      <c r="H3" s="168" t="s">
        <v>129</v>
      </c>
      <c r="I3" s="518"/>
      <c r="J3" s="168" t="s">
        <v>128</v>
      </c>
      <c r="K3" s="167" t="s">
        <v>127</v>
      </c>
    </row>
    <row r="4" spans="1:11" s="165" customFormat="1">
      <c r="A4" s="166">
        <v>1960</v>
      </c>
      <c r="B4" s="163">
        <v>72955</v>
      </c>
      <c r="C4" s="163">
        <v>4828</v>
      </c>
      <c r="D4" s="163">
        <v>10783</v>
      </c>
      <c r="E4" s="162">
        <v>82.4</v>
      </c>
      <c r="F4" s="163">
        <v>70652</v>
      </c>
      <c r="G4" s="163">
        <v>4890</v>
      </c>
      <c r="H4" s="163">
        <v>13024</v>
      </c>
      <c r="I4" s="162">
        <v>79.8</v>
      </c>
      <c r="J4" s="163">
        <v>88566</v>
      </c>
      <c r="K4" s="162">
        <v>8.9</v>
      </c>
    </row>
    <row r="5" spans="1:11">
      <c r="A5" s="164">
        <v>1970</v>
      </c>
      <c r="B5" s="160">
        <v>79741</v>
      </c>
      <c r="C5" s="160">
        <v>3158</v>
      </c>
      <c r="D5" s="160">
        <v>13713</v>
      </c>
      <c r="E5" s="161">
        <v>82.5</v>
      </c>
      <c r="F5" s="160">
        <v>78061</v>
      </c>
      <c r="G5" s="160">
        <v>3439</v>
      </c>
      <c r="H5" s="160">
        <v>15112</v>
      </c>
      <c r="I5" s="161">
        <v>80.8</v>
      </c>
      <c r="J5" s="160">
        <v>96612</v>
      </c>
      <c r="K5" s="161">
        <v>9.3000000000000007</v>
      </c>
    </row>
    <row r="6" spans="1:11">
      <c r="A6" s="164">
        <v>1975</v>
      </c>
      <c r="B6" s="160">
        <v>86150</v>
      </c>
      <c r="C6" s="160">
        <v>3180</v>
      </c>
      <c r="D6" s="160">
        <v>14445</v>
      </c>
      <c r="E6" s="159">
        <v>83.016140688990603</v>
      </c>
      <c r="F6" s="160">
        <v>84699</v>
      </c>
      <c r="G6" s="160">
        <v>3196</v>
      </c>
      <c r="H6" s="160">
        <v>15880</v>
      </c>
      <c r="I6" s="159">
        <v>81.617923391953752</v>
      </c>
      <c r="J6" s="160">
        <v>103775</v>
      </c>
      <c r="K6" s="161">
        <v>9.9</v>
      </c>
    </row>
    <row r="7" spans="1:11">
      <c r="A7" s="164">
        <v>1980</v>
      </c>
      <c r="B7" s="160">
        <v>63697</v>
      </c>
      <c r="C7" s="160">
        <v>2451</v>
      </c>
      <c r="D7" s="160">
        <v>14183</v>
      </c>
      <c r="E7" s="161">
        <v>79.3</v>
      </c>
      <c r="F7" s="160">
        <v>63279</v>
      </c>
      <c r="G7" s="160">
        <v>2512</v>
      </c>
      <c r="H7" s="160">
        <v>14540</v>
      </c>
      <c r="I7" s="161">
        <v>78.8</v>
      </c>
      <c r="J7" s="160">
        <v>80331</v>
      </c>
      <c r="K7" s="161">
        <v>7.5</v>
      </c>
    </row>
    <row r="8" spans="1:11">
      <c r="A8" s="164">
        <v>1990</v>
      </c>
      <c r="B8" s="160">
        <v>53073</v>
      </c>
      <c r="C8" s="160">
        <v>1599</v>
      </c>
      <c r="D8" s="160">
        <v>11733</v>
      </c>
      <c r="E8" s="161">
        <v>79.900000000000006</v>
      </c>
      <c r="F8" s="160">
        <v>53147</v>
      </c>
      <c r="G8" s="160">
        <v>1552</v>
      </c>
      <c r="H8" s="160">
        <v>11706</v>
      </c>
      <c r="I8" s="159">
        <v>80</v>
      </c>
      <c r="J8" s="160">
        <v>66405</v>
      </c>
      <c r="K8" s="159">
        <v>6.4011064457368665</v>
      </c>
    </row>
    <row r="9" spans="1:11">
      <c r="A9" s="164">
        <v>2000</v>
      </c>
      <c r="B9" s="160">
        <v>38282</v>
      </c>
      <c r="C9" s="160">
        <v>747</v>
      </c>
      <c r="D9" s="160">
        <v>9081</v>
      </c>
      <c r="E9" s="161">
        <v>79.599999999999994</v>
      </c>
      <c r="F9" s="160">
        <v>37985</v>
      </c>
      <c r="G9" s="160">
        <v>746</v>
      </c>
      <c r="H9" s="160">
        <v>9379</v>
      </c>
      <c r="I9" s="159">
        <v>79</v>
      </c>
      <c r="J9" s="160">
        <v>48110</v>
      </c>
      <c r="K9" s="159">
        <v>4.7115990416067994</v>
      </c>
    </row>
    <row r="10" spans="1:11">
      <c r="A10" s="164">
        <v>2001</v>
      </c>
      <c r="B10" s="160">
        <v>33770</v>
      </c>
      <c r="C10" s="161">
        <v>765</v>
      </c>
      <c r="D10" s="160">
        <v>9048</v>
      </c>
      <c r="E10" s="159">
        <v>77.484340224399418</v>
      </c>
      <c r="F10" s="160">
        <v>33582</v>
      </c>
      <c r="G10" s="160">
        <v>723</v>
      </c>
      <c r="H10" s="160">
        <v>9278</v>
      </c>
      <c r="I10" s="159">
        <v>77.052979372691183</v>
      </c>
      <c r="J10" s="160">
        <v>43583</v>
      </c>
      <c r="K10" s="159">
        <v>4.2780541847272691</v>
      </c>
    </row>
    <row r="11" spans="1:11">
      <c r="A11" s="164">
        <v>2002</v>
      </c>
      <c r="B11" s="160">
        <v>36018</v>
      </c>
      <c r="C11" s="161">
        <v>738</v>
      </c>
      <c r="D11" s="160">
        <v>9252</v>
      </c>
      <c r="E11" s="159">
        <v>78.286384976525824</v>
      </c>
      <c r="F11" s="160">
        <v>35823</v>
      </c>
      <c r="G11" s="160">
        <v>730</v>
      </c>
      <c r="H11" s="160">
        <v>9455</v>
      </c>
      <c r="I11" s="159">
        <v>77.86254564423578</v>
      </c>
      <c r="J11" s="160">
        <v>46008</v>
      </c>
      <c r="K11" s="159">
        <v>4.5</v>
      </c>
    </row>
    <row r="12" spans="1:11">
      <c r="A12" s="164">
        <v>2003</v>
      </c>
      <c r="B12" s="160">
        <v>35720</v>
      </c>
      <c r="C12" s="161">
        <v>706</v>
      </c>
      <c r="D12" s="160">
        <v>8972</v>
      </c>
      <c r="E12" s="159">
        <v>78.681880259042245</v>
      </c>
      <c r="F12" s="160">
        <v>35429</v>
      </c>
      <c r="G12" s="160">
        <v>667</v>
      </c>
      <c r="H12" s="160">
        <v>9302</v>
      </c>
      <c r="I12" s="159">
        <v>78.040882858275694</v>
      </c>
      <c r="J12" s="160">
        <v>45398</v>
      </c>
      <c r="K12" s="159">
        <v>4.5</v>
      </c>
    </row>
    <row r="13" spans="1:11">
      <c r="A13" s="164">
        <v>2004</v>
      </c>
      <c r="B13" s="160">
        <v>34289</v>
      </c>
      <c r="C13" s="161">
        <v>727</v>
      </c>
      <c r="D13" s="160">
        <v>8775</v>
      </c>
      <c r="E13" s="159">
        <v>78.301477472540014</v>
      </c>
      <c r="F13" s="160">
        <v>34035</v>
      </c>
      <c r="G13" s="160">
        <v>628</v>
      </c>
      <c r="H13" s="160">
        <v>9128</v>
      </c>
      <c r="I13" s="159">
        <v>77.721449612934165</v>
      </c>
      <c r="J13" s="160">
        <v>43791</v>
      </c>
      <c r="K13" s="159">
        <v>4.3</v>
      </c>
    </row>
    <row r="14" spans="1:11">
      <c r="A14" s="164">
        <v>2005</v>
      </c>
      <c r="B14" s="160">
        <v>35042</v>
      </c>
      <c r="C14" s="161">
        <v>628</v>
      </c>
      <c r="D14" s="160">
        <v>8564</v>
      </c>
      <c r="E14" s="159">
        <v>79.219604828864675</v>
      </c>
      <c r="F14" s="160">
        <v>34658</v>
      </c>
      <c r="G14" s="160">
        <v>581</v>
      </c>
      <c r="H14" s="160">
        <v>8995</v>
      </c>
      <c r="I14" s="159">
        <v>78.351494325631862</v>
      </c>
      <c r="J14" s="160">
        <v>44234</v>
      </c>
      <c r="K14" s="159">
        <v>4.3852200813616253</v>
      </c>
    </row>
    <row r="15" spans="1:11">
      <c r="A15" s="164">
        <v>2006</v>
      </c>
      <c r="B15" s="160">
        <v>35058</v>
      </c>
      <c r="C15" s="161">
        <v>599</v>
      </c>
      <c r="D15" s="160">
        <v>8871</v>
      </c>
      <c r="E15" s="159">
        <v>78.732482932087677</v>
      </c>
      <c r="F15" s="160">
        <v>34684</v>
      </c>
      <c r="G15" s="160">
        <v>570</v>
      </c>
      <c r="H15" s="160">
        <v>9274</v>
      </c>
      <c r="I15" s="159">
        <v>77.892561983471069</v>
      </c>
      <c r="J15" s="160">
        <v>44528</v>
      </c>
      <c r="K15" s="159">
        <v>4.4212457898600581</v>
      </c>
    </row>
    <row r="16" spans="1:11">
      <c r="A16" s="164">
        <v>2007</v>
      </c>
      <c r="B16" s="160">
        <v>32176</v>
      </c>
      <c r="C16" s="161">
        <v>579</v>
      </c>
      <c r="D16" s="160">
        <v>8087</v>
      </c>
      <c r="E16" s="159">
        <v>78.781646344449342</v>
      </c>
      <c r="F16" s="160">
        <v>31886</v>
      </c>
      <c r="G16" s="160">
        <v>529</v>
      </c>
      <c r="H16" s="160">
        <v>8427</v>
      </c>
      <c r="I16" s="159">
        <v>78.071592968023111</v>
      </c>
      <c r="J16" s="160">
        <v>40842</v>
      </c>
      <c r="K16" s="159">
        <v>4.0615449055938431</v>
      </c>
    </row>
  </sheetData>
  <mergeCells count="6">
    <mergeCell ref="J2:K2"/>
    <mergeCell ref="E2:E3"/>
    <mergeCell ref="I2:I3"/>
    <mergeCell ref="A2:A3"/>
    <mergeCell ref="B2:D2"/>
    <mergeCell ref="F2:H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6EE905-70F8-4058-A9A5-6E4AB37A7D33}">
  <sheetPr codeName="Munka10"/>
  <dimension ref="A1:H16"/>
  <sheetViews>
    <sheetView zoomScaleNormal="100" workbookViewId="0"/>
  </sheetViews>
  <sheetFormatPr defaultRowHeight="11.25"/>
  <cols>
    <col min="1" max="8" width="11" style="1" customWidth="1"/>
    <col min="9" max="16384" width="9.140625" style="1"/>
  </cols>
  <sheetData>
    <row r="1" spans="1:8" ht="12" thickBot="1">
      <c r="A1" s="11" t="s">
        <v>9</v>
      </c>
      <c r="B1" s="10"/>
      <c r="C1" s="10"/>
      <c r="D1" s="10"/>
      <c r="E1" s="10"/>
      <c r="F1" s="10"/>
      <c r="G1" s="10"/>
      <c r="H1" s="10"/>
    </row>
    <row r="2" spans="1:8" ht="22.5">
      <c r="A2" s="519" t="s">
        <v>8</v>
      </c>
      <c r="B2" s="517" t="s">
        <v>7</v>
      </c>
      <c r="C2" s="517" t="s">
        <v>6</v>
      </c>
      <c r="D2" s="517" t="s">
        <v>5</v>
      </c>
      <c r="E2" s="9" t="s">
        <v>4</v>
      </c>
      <c r="F2" s="9" t="s">
        <v>3</v>
      </c>
      <c r="G2" s="517" t="s">
        <v>2</v>
      </c>
      <c r="H2" s="513" t="s">
        <v>1</v>
      </c>
    </row>
    <row r="3" spans="1:8">
      <c r="A3" s="520"/>
      <c r="B3" s="518"/>
      <c r="C3" s="518"/>
      <c r="D3" s="518"/>
      <c r="E3" s="515" t="s">
        <v>0</v>
      </c>
      <c r="F3" s="516"/>
      <c r="G3" s="518"/>
      <c r="H3" s="514"/>
    </row>
    <row r="4" spans="1:8" s="5" customFormat="1">
      <c r="A4" s="8">
        <v>1960</v>
      </c>
      <c r="B4" s="7">
        <v>4804043</v>
      </c>
      <c r="C4" s="7">
        <v>5157001</v>
      </c>
      <c r="D4" s="7">
        <v>9961044</v>
      </c>
      <c r="E4" s="6">
        <v>48.2</v>
      </c>
      <c r="F4" s="6">
        <v>51.8</v>
      </c>
      <c r="G4" s="7">
        <v>1073</v>
      </c>
      <c r="H4" s="6">
        <v>107.1</v>
      </c>
    </row>
    <row r="5" spans="1:8">
      <c r="A5" s="4">
        <v>1970</v>
      </c>
      <c r="B5" s="3">
        <v>5003651</v>
      </c>
      <c r="C5" s="3">
        <v>5318448</v>
      </c>
      <c r="D5" s="3">
        <f>+B5+C5</f>
        <v>10322099</v>
      </c>
      <c r="E5" s="2">
        <f>+B5*100/D5</f>
        <v>48.475130881809989</v>
      </c>
      <c r="F5" s="2">
        <f>+C5*100/D5</f>
        <v>51.524869118190011</v>
      </c>
      <c r="G5" s="3">
        <f>+C5*1000/B5</f>
        <v>1062.9134605910765</v>
      </c>
      <c r="H5" s="2">
        <f>+D5/93030</f>
        <v>110.95452004729657</v>
      </c>
    </row>
    <row r="6" spans="1:8">
      <c r="A6" s="4">
        <v>1980</v>
      </c>
      <c r="B6" s="3">
        <v>5188709</v>
      </c>
      <c r="C6" s="3">
        <v>5520754</v>
      </c>
      <c r="D6" s="3">
        <v>10709463</v>
      </c>
      <c r="E6" s="2">
        <v>48.4</v>
      </c>
      <c r="F6" s="2">
        <v>51.6</v>
      </c>
      <c r="G6" s="3">
        <v>1064</v>
      </c>
      <c r="H6" s="2">
        <v>115.1</v>
      </c>
    </row>
    <row r="7" spans="1:8">
      <c r="A7" s="4">
        <v>1990</v>
      </c>
      <c r="B7" s="3">
        <v>4984904</v>
      </c>
      <c r="C7" s="3">
        <v>5389919</v>
      </c>
      <c r="D7" s="3">
        <v>10374823</v>
      </c>
      <c r="E7" s="2">
        <v>48</v>
      </c>
      <c r="F7" s="2">
        <v>52</v>
      </c>
      <c r="G7" s="3">
        <v>1081</v>
      </c>
      <c r="H7" s="2">
        <v>111.5</v>
      </c>
    </row>
    <row r="8" spans="1:8">
      <c r="A8" s="4">
        <v>2000</v>
      </c>
      <c r="B8" s="3">
        <v>4865194</v>
      </c>
      <c r="C8" s="3">
        <v>5356450</v>
      </c>
      <c r="D8" s="3">
        <f t="shared" ref="D8:D15" si="0">+B8+C8</f>
        <v>10221644</v>
      </c>
      <c r="E8" s="2">
        <f t="shared" ref="E8:E15" si="1">+B8*100/D8</f>
        <v>47.596981464038464</v>
      </c>
      <c r="F8" s="2">
        <f t="shared" ref="F8:F15" si="2">+C8*100/D8</f>
        <v>52.403018535961536</v>
      </c>
      <c r="G8" s="3">
        <f t="shared" ref="G8:G16" si="3">+C8*1000/B8</f>
        <v>1100.9735685771216</v>
      </c>
      <c r="H8" s="2">
        <f t="shared" ref="H8:H13" si="4">+D8/93030</f>
        <v>109.87470708373642</v>
      </c>
    </row>
    <row r="9" spans="1:8">
      <c r="A9" s="4">
        <v>2001</v>
      </c>
      <c r="B9" s="3">
        <v>4851012</v>
      </c>
      <c r="C9" s="3">
        <v>5349286</v>
      </c>
      <c r="D9" s="3">
        <f t="shared" si="0"/>
        <v>10200298</v>
      </c>
      <c r="E9" s="2">
        <f t="shared" si="1"/>
        <v>47.557551749958677</v>
      </c>
      <c r="F9" s="2">
        <f t="shared" si="2"/>
        <v>52.442448250041323</v>
      </c>
      <c r="G9" s="3">
        <f t="shared" si="3"/>
        <v>1102.7154746267377</v>
      </c>
      <c r="H9" s="2">
        <f t="shared" si="4"/>
        <v>109.64525421906912</v>
      </c>
    </row>
    <row r="10" spans="1:8">
      <c r="A10" s="4">
        <v>2002</v>
      </c>
      <c r="B10" s="3">
        <v>4836980</v>
      </c>
      <c r="C10" s="3">
        <v>5337873</v>
      </c>
      <c r="D10" s="3">
        <f t="shared" si="0"/>
        <v>10174853</v>
      </c>
      <c r="E10" s="2">
        <f t="shared" si="1"/>
        <v>47.538573775955292</v>
      </c>
      <c r="F10" s="2">
        <f t="shared" si="2"/>
        <v>52.461426224044708</v>
      </c>
      <c r="G10" s="3">
        <f t="shared" si="3"/>
        <v>1103.5549040930498</v>
      </c>
      <c r="H10" s="2">
        <f t="shared" si="4"/>
        <v>109.37174029882833</v>
      </c>
    </row>
    <row r="11" spans="1:8">
      <c r="A11" s="4">
        <v>2003</v>
      </c>
      <c r="B11" s="3">
        <v>4818456</v>
      </c>
      <c r="C11" s="3">
        <v>5323906</v>
      </c>
      <c r="D11" s="3">
        <f t="shared" si="0"/>
        <v>10142362</v>
      </c>
      <c r="E11" s="2">
        <f t="shared" si="1"/>
        <v>47.50822342961137</v>
      </c>
      <c r="F11" s="2">
        <f t="shared" si="2"/>
        <v>52.49177657038863</v>
      </c>
      <c r="G11" s="3">
        <f t="shared" si="3"/>
        <v>1104.8987476486243</v>
      </c>
      <c r="H11" s="2">
        <f t="shared" si="4"/>
        <v>109.0224873696657</v>
      </c>
    </row>
    <row r="12" spans="1:8">
      <c r="A12" s="4">
        <v>2004</v>
      </c>
      <c r="B12" s="3">
        <v>4804113</v>
      </c>
      <c r="C12" s="3">
        <v>5312629</v>
      </c>
      <c r="D12" s="3">
        <f t="shared" si="0"/>
        <v>10116742</v>
      </c>
      <c r="E12" s="2">
        <f t="shared" si="1"/>
        <v>47.486760065641683</v>
      </c>
      <c r="F12" s="2">
        <f t="shared" si="2"/>
        <v>52.513239934358317</v>
      </c>
      <c r="G12" s="3">
        <f t="shared" si="3"/>
        <v>1105.8501330006184</v>
      </c>
      <c r="H12" s="2">
        <f t="shared" si="4"/>
        <v>108.74709233580566</v>
      </c>
    </row>
    <row r="13" spans="1:8">
      <c r="A13" s="4">
        <v>2005</v>
      </c>
      <c r="B13" s="3">
        <v>4793115</v>
      </c>
      <c r="C13" s="3">
        <v>5304434</v>
      </c>
      <c r="D13" s="3">
        <f t="shared" si="0"/>
        <v>10097549</v>
      </c>
      <c r="E13" s="2">
        <f t="shared" si="1"/>
        <v>47.468103398161276</v>
      </c>
      <c r="F13" s="2">
        <f t="shared" si="2"/>
        <v>52.531896601838724</v>
      </c>
      <c r="G13" s="3">
        <f t="shared" si="3"/>
        <v>1106.6778076470102</v>
      </c>
      <c r="H13" s="2">
        <f t="shared" si="4"/>
        <v>108.54078254326561</v>
      </c>
    </row>
    <row r="14" spans="1:8">
      <c r="A14" s="4">
        <v>2006</v>
      </c>
      <c r="B14" s="3">
        <v>4784579</v>
      </c>
      <c r="C14" s="3">
        <v>5292002</v>
      </c>
      <c r="D14" s="3">
        <f t="shared" si="0"/>
        <v>10076581</v>
      </c>
      <c r="E14" s="2">
        <f t="shared" si="1"/>
        <v>47.48216681828886</v>
      </c>
      <c r="F14" s="2">
        <f t="shared" si="2"/>
        <v>52.51783318171114</v>
      </c>
      <c r="G14" s="3">
        <f t="shared" si="3"/>
        <v>1106.0538450718443</v>
      </c>
      <c r="H14" s="2">
        <f>+D14/93028</f>
        <v>108.31772154620114</v>
      </c>
    </row>
    <row r="15" spans="1:8">
      <c r="A15" s="4">
        <v>2007</v>
      </c>
      <c r="B15" s="3">
        <v>4779078</v>
      </c>
      <c r="C15" s="3">
        <v>5287080</v>
      </c>
      <c r="D15" s="3">
        <f t="shared" si="0"/>
        <v>10066158</v>
      </c>
      <c r="E15" s="2">
        <f t="shared" si="1"/>
        <v>47.476683755609635</v>
      </c>
      <c r="F15" s="2">
        <f t="shared" si="2"/>
        <v>52.523316244390365</v>
      </c>
      <c r="G15" s="3">
        <f t="shared" si="3"/>
        <v>1106.2970723641672</v>
      </c>
      <c r="H15" s="2">
        <f>+D15/93029</f>
        <v>108.20451687108321</v>
      </c>
    </row>
    <row r="16" spans="1:8">
      <c r="A16" s="4">
        <v>2008</v>
      </c>
      <c r="B16" s="3">
        <v>4769562</v>
      </c>
      <c r="C16" s="3">
        <v>5275839</v>
      </c>
      <c r="D16" s="3">
        <v>10045401</v>
      </c>
      <c r="E16" s="2">
        <f>B16/D16*100</f>
        <v>47.480055798668467</v>
      </c>
      <c r="F16" s="2">
        <f>C16/D16*100</f>
        <v>52.519944201331533</v>
      </c>
      <c r="G16" s="3">
        <f t="shared" si="3"/>
        <v>1106.1474827248289</v>
      </c>
      <c r="H16" s="2">
        <f>+D16/93028</f>
        <v>107.98255363976438</v>
      </c>
    </row>
  </sheetData>
  <mergeCells count="7">
    <mergeCell ref="H2:H3"/>
    <mergeCell ref="E3:F3"/>
    <mergeCell ref="G2:G3"/>
    <mergeCell ref="A2:A3"/>
    <mergeCell ref="B2:B3"/>
    <mergeCell ref="C2:C3"/>
    <mergeCell ref="D2:D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1A1A8-152A-46BB-A6B5-EA970652360B}">
  <sheetPr codeName="Munka4"/>
  <dimension ref="A1:F16"/>
  <sheetViews>
    <sheetView zoomScaleNormal="100" workbookViewId="0"/>
  </sheetViews>
  <sheetFormatPr defaultRowHeight="11.25"/>
  <cols>
    <col min="1" max="1" width="10.28515625" style="158" customWidth="1"/>
    <col min="2" max="6" width="15.5703125" style="158" customWidth="1"/>
    <col min="7" max="16384" width="9.140625" style="158"/>
  </cols>
  <sheetData>
    <row r="1" spans="1:6" ht="12" thickBot="1">
      <c r="A1" s="170" t="s">
        <v>143</v>
      </c>
      <c r="B1" s="170"/>
      <c r="C1" s="170"/>
      <c r="D1" s="170"/>
      <c r="E1" s="170"/>
      <c r="F1" s="170"/>
    </row>
    <row r="2" spans="1:6">
      <c r="A2" s="519" t="s">
        <v>8</v>
      </c>
      <c r="B2" s="517" t="s">
        <v>142</v>
      </c>
      <c r="C2" s="517" t="s">
        <v>141</v>
      </c>
      <c r="D2" s="517" t="s">
        <v>140</v>
      </c>
      <c r="E2" s="558" t="s">
        <v>139</v>
      </c>
      <c r="F2" s="559"/>
    </row>
    <row r="3" spans="1:6" ht="22.5">
      <c r="A3" s="520"/>
      <c r="B3" s="518"/>
      <c r="C3" s="518"/>
      <c r="D3" s="518"/>
      <c r="E3" s="168" t="s">
        <v>138</v>
      </c>
      <c r="F3" s="167" t="s">
        <v>137</v>
      </c>
    </row>
    <row r="4" spans="1:6" s="165" customFormat="1">
      <c r="A4" s="166">
        <v>1960</v>
      </c>
      <c r="B4" s="175">
        <v>64773</v>
      </c>
      <c r="C4" s="165">
        <v>73.099999999999994</v>
      </c>
      <c r="D4" s="175">
        <v>23793</v>
      </c>
      <c r="E4" s="175">
        <v>14061</v>
      </c>
      <c r="F4" s="175">
        <v>9732</v>
      </c>
    </row>
    <row r="5" spans="1:6">
      <c r="A5" s="164">
        <v>1970</v>
      </c>
      <c r="B5" s="171">
        <v>71944</v>
      </c>
      <c r="C5" s="173">
        <v>74.5</v>
      </c>
      <c r="D5" s="171">
        <v>24668</v>
      </c>
      <c r="E5" s="171">
        <v>13914</v>
      </c>
      <c r="F5" s="174">
        <v>10754</v>
      </c>
    </row>
    <row r="6" spans="1:6">
      <c r="A6" s="164">
        <v>1975</v>
      </c>
      <c r="B6" s="171">
        <v>78138</v>
      </c>
      <c r="C6" s="172">
        <v>75.295591423753308</v>
      </c>
      <c r="D6" s="171">
        <v>25637</v>
      </c>
      <c r="E6" s="171">
        <v>14573</v>
      </c>
      <c r="F6" s="174">
        <v>11064</v>
      </c>
    </row>
    <row r="7" spans="1:6">
      <c r="A7" s="164">
        <v>1980</v>
      </c>
      <c r="B7" s="171">
        <v>56825</v>
      </c>
      <c r="C7" s="173">
        <v>70.7</v>
      </c>
      <c r="D7" s="171">
        <v>23506</v>
      </c>
      <c r="E7" s="171">
        <v>13326</v>
      </c>
      <c r="F7" s="174">
        <v>10180</v>
      </c>
    </row>
    <row r="8" spans="1:6">
      <c r="A8" s="164">
        <v>1990</v>
      </c>
      <c r="B8" s="171">
        <v>47927</v>
      </c>
      <c r="C8" s="173">
        <v>72.2</v>
      </c>
      <c r="D8" s="171">
        <v>18478</v>
      </c>
      <c r="E8" s="171">
        <v>10366</v>
      </c>
      <c r="F8" s="171">
        <v>8112</v>
      </c>
    </row>
    <row r="9" spans="1:6">
      <c r="A9" s="164">
        <v>2000</v>
      </c>
      <c r="B9" s="171">
        <v>34018</v>
      </c>
      <c r="C9" s="173">
        <v>70.7</v>
      </c>
      <c r="D9" s="171">
        <v>14092</v>
      </c>
      <c r="E9" s="171">
        <v>8231</v>
      </c>
      <c r="F9" s="171">
        <v>5861</v>
      </c>
    </row>
    <row r="10" spans="1:6">
      <c r="A10" s="164">
        <v>2001</v>
      </c>
      <c r="B10" s="171">
        <v>29653</v>
      </c>
      <c r="C10" s="172">
        <v>68.037996466512169</v>
      </c>
      <c r="D10" s="171">
        <v>13930</v>
      </c>
      <c r="E10" s="171">
        <v>8046</v>
      </c>
      <c r="F10" s="171">
        <v>5884</v>
      </c>
    </row>
    <row r="11" spans="1:6">
      <c r="A11" s="164">
        <v>2002</v>
      </c>
      <c r="B11" s="171">
        <v>31735</v>
      </c>
      <c r="C11" s="172">
        <v>68.977134411406709</v>
      </c>
      <c r="D11" s="171">
        <v>14273</v>
      </c>
      <c r="E11" s="171">
        <v>8371</v>
      </c>
      <c r="F11" s="171">
        <v>5902</v>
      </c>
    </row>
    <row r="12" spans="1:6">
      <c r="A12" s="164">
        <v>2003</v>
      </c>
      <c r="B12" s="171">
        <v>31423</v>
      </c>
      <c r="C12" s="172">
        <v>69.216705581743696</v>
      </c>
      <c r="D12" s="171">
        <v>13975</v>
      </c>
      <c r="E12" s="171">
        <v>8303</v>
      </c>
      <c r="F12" s="171">
        <v>5672</v>
      </c>
    </row>
    <row r="13" spans="1:6">
      <c r="A13" s="164">
        <v>2004</v>
      </c>
      <c r="B13" s="171">
        <v>30137</v>
      </c>
      <c r="C13" s="172">
        <v>68.820077184809662</v>
      </c>
      <c r="D13" s="171">
        <v>13654</v>
      </c>
      <c r="E13" s="171">
        <v>8050</v>
      </c>
      <c r="F13" s="171">
        <v>5604</v>
      </c>
    </row>
    <row r="14" spans="1:6">
      <c r="A14" s="164">
        <v>2005</v>
      </c>
      <c r="B14" s="171">
        <v>30761</v>
      </c>
      <c r="C14" s="172">
        <v>69.541529140480179</v>
      </c>
      <c r="D14" s="171">
        <v>13473</v>
      </c>
      <c r="E14" s="171">
        <v>8178</v>
      </c>
      <c r="F14" s="171">
        <v>5295</v>
      </c>
    </row>
    <row r="15" spans="1:6">
      <c r="A15" s="164">
        <v>2006</v>
      </c>
      <c r="B15" s="171">
        <v>30751</v>
      </c>
      <c r="C15" s="172">
        <v>69.059917355371894</v>
      </c>
      <c r="D15" s="171">
        <v>13777</v>
      </c>
      <c r="E15" s="171">
        <v>8240</v>
      </c>
      <c r="F15" s="171">
        <v>5537</v>
      </c>
    </row>
    <row r="16" spans="1:6">
      <c r="A16" s="164">
        <v>2007</v>
      </c>
      <c r="B16" s="171">
        <v>28240</v>
      </c>
      <c r="C16" s="172">
        <v>69.144508104402334</v>
      </c>
      <c r="D16" s="171">
        <v>12602</v>
      </c>
      <c r="E16" s="171">
        <v>7582</v>
      </c>
      <c r="F16" s="171">
        <v>5020</v>
      </c>
    </row>
  </sheetData>
  <mergeCells count="5">
    <mergeCell ref="C2:C3"/>
    <mergeCell ref="E2:F2"/>
    <mergeCell ref="D2:D3"/>
    <mergeCell ref="A2:A3"/>
    <mergeCell ref="B2:B3"/>
  </mergeCells>
  <pageMargins left="0.74803149606299213" right="0.74803149606299213" top="0.62992125984251968" bottom="0.86614173228346458" header="0.51181102362204722" footer="0.51181102362204722"/>
  <pageSetup paperSize="9" orientation="portrait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64D02C-EC55-4F60-B867-B2B2AC67FC78}">
  <sheetPr codeName="Munka5"/>
  <dimension ref="A1:F8"/>
  <sheetViews>
    <sheetView zoomScaleNormal="100" workbookViewId="0"/>
  </sheetViews>
  <sheetFormatPr defaultRowHeight="11.25"/>
  <cols>
    <col min="1" max="1" width="18.7109375" style="158" customWidth="1"/>
    <col min="2" max="4" width="13.85546875" style="158" customWidth="1"/>
    <col min="5" max="5" width="14" style="158" customWidth="1"/>
    <col min="6" max="6" width="13.85546875" style="158" customWidth="1"/>
    <col min="7" max="16384" width="9.140625" style="158"/>
  </cols>
  <sheetData>
    <row r="1" spans="1:6" s="185" customFormat="1" ht="12" thickBot="1">
      <c r="A1" s="170" t="s">
        <v>149</v>
      </c>
      <c r="B1" s="186"/>
      <c r="C1" s="186"/>
      <c r="D1" s="186"/>
      <c r="E1" s="186"/>
      <c r="F1" s="186"/>
    </row>
    <row r="2" spans="1:6" s="185" customFormat="1" ht="13.5" customHeight="1">
      <c r="A2" s="560" t="s">
        <v>148</v>
      </c>
      <c r="B2" s="539" t="s">
        <v>147</v>
      </c>
      <c r="C2" s="540"/>
      <c r="D2" s="540"/>
      <c r="E2" s="541"/>
      <c r="F2" s="562" t="s">
        <v>146</v>
      </c>
    </row>
    <row r="3" spans="1:6" ht="22.5" customHeight="1">
      <c r="A3" s="561"/>
      <c r="B3" s="184" t="s">
        <v>131</v>
      </c>
      <c r="C3" s="184" t="s">
        <v>130</v>
      </c>
      <c r="D3" s="184" t="s">
        <v>129</v>
      </c>
      <c r="E3" s="184" t="s">
        <v>84</v>
      </c>
      <c r="F3" s="563"/>
    </row>
    <row r="4" spans="1:6" s="165" customFormat="1">
      <c r="A4" s="183" t="s">
        <v>62</v>
      </c>
      <c r="B4" s="163">
        <v>28240</v>
      </c>
      <c r="C4" s="163">
        <v>157</v>
      </c>
      <c r="D4" s="163">
        <v>3489</v>
      </c>
      <c r="E4" s="163">
        <v>31886</v>
      </c>
      <c r="F4" s="177">
        <v>30.083892617449663</v>
      </c>
    </row>
    <row r="5" spans="1:6">
      <c r="A5" s="182" t="s">
        <v>60</v>
      </c>
      <c r="B5" s="160">
        <v>122</v>
      </c>
      <c r="C5" s="160">
        <v>92</v>
      </c>
      <c r="D5" s="160">
        <v>315</v>
      </c>
      <c r="E5" s="160">
        <v>529</v>
      </c>
      <c r="F5" s="159">
        <v>57.849716446124766</v>
      </c>
    </row>
    <row r="6" spans="1:6">
      <c r="A6" s="182" t="s">
        <v>59</v>
      </c>
      <c r="B6" s="160">
        <v>3814</v>
      </c>
      <c r="C6" s="160">
        <v>330</v>
      </c>
      <c r="D6" s="160">
        <v>4283</v>
      </c>
      <c r="E6" s="160">
        <v>8427</v>
      </c>
      <c r="F6" s="159">
        <v>43.693663225347102</v>
      </c>
    </row>
    <row r="7" spans="1:6" s="165" customFormat="1">
      <c r="A7" s="181" t="s">
        <v>5</v>
      </c>
      <c r="B7" s="180">
        <v>32176</v>
      </c>
      <c r="C7" s="180">
        <v>579</v>
      </c>
      <c r="D7" s="180">
        <v>8087</v>
      </c>
      <c r="E7" s="180">
        <v>40842</v>
      </c>
      <c r="F7" s="179">
        <v>33.251652710445128</v>
      </c>
    </row>
    <row r="8" spans="1:6" s="165" customFormat="1" ht="22.5">
      <c r="A8" s="178" t="s">
        <v>145</v>
      </c>
      <c r="B8" s="176">
        <v>27.527349577324713</v>
      </c>
      <c r="C8" s="176">
        <v>50.329015544041454</v>
      </c>
      <c r="D8" s="176">
        <v>39.70563867936194</v>
      </c>
      <c r="E8" s="177">
        <v>30.26198521130209</v>
      </c>
      <c r="F8" s="176" t="s">
        <v>144</v>
      </c>
    </row>
  </sheetData>
  <mergeCells count="3">
    <mergeCell ref="A2:A3"/>
    <mergeCell ref="B2:E2"/>
    <mergeCell ref="F2:F3"/>
  </mergeCells>
  <pageMargins left="0.74803149606299213" right="0.74803149606299213" top="0.62992125984251968" bottom="0.86614173228346458" header="0.51181102362204722" footer="0.51181102362204722"/>
  <pageSetup paperSize="9" orientation="portrait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4ECFB9-F47B-443D-B5FF-DFE9E980C167}">
  <sheetPr codeName="Munka6"/>
  <dimension ref="A1:J31"/>
  <sheetViews>
    <sheetView zoomScaleNormal="100" workbookViewId="0"/>
  </sheetViews>
  <sheetFormatPr defaultRowHeight="11.25"/>
  <cols>
    <col min="1" max="1" width="8.42578125" style="158" customWidth="1"/>
    <col min="2" max="10" width="8.85546875" style="158" customWidth="1"/>
    <col min="11" max="16384" width="9.140625" style="158"/>
  </cols>
  <sheetData>
    <row r="1" spans="1:10" ht="12" thickBot="1">
      <c r="A1" s="191" t="s">
        <v>151</v>
      </c>
      <c r="B1" s="190"/>
      <c r="C1" s="190"/>
      <c r="D1" s="190"/>
      <c r="E1" s="190"/>
      <c r="F1" s="190"/>
      <c r="G1" s="190"/>
      <c r="H1" s="190"/>
      <c r="I1" s="190"/>
      <c r="J1" s="190"/>
    </row>
    <row r="2" spans="1:10">
      <c r="A2" s="519" t="s">
        <v>8</v>
      </c>
      <c r="B2" s="188" t="s">
        <v>150</v>
      </c>
      <c r="C2" s="188" t="s">
        <v>37</v>
      </c>
      <c r="D2" s="188" t="s">
        <v>36</v>
      </c>
      <c r="E2" s="188" t="s">
        <v>35</v>
      </c>
      <c r="F2" s="188" t="s">
        <v>34</v>
      </c>
      <c r="G2" s="188" t="s">
        <v>115</v>
      </c>
      <c r="H2" s="189" t="s">
        <v>114</v>
      </c>
      <c r="I2" s="188" t="s">
        <v>92</v>
      </c>
      <c r="J2" s="513" t="s">
        <v>5</v>
      </c>
    </row>
    <row r="3" spans="1:10">
      <c r="A3" s="520"/>
      <c r="B3" s="530" t="s">
        <v>10</v>
      </c>
      <c r="C3" s="530"/>
      <c r="D3" s="530"/>
      <c r="E3" s="530"/>
      <c r="F3" s="530"/>
      <c r="G3" s="530"/>
      <c r="H3" s="530"/>
      <c r="I3" s="530"/>
      <c r="J3" s="514"/>
    </row>
    <row r="4" spans="1:10">
      <c r="A4" s="524" t="s">
        <v>7</v>
      </c>
      <c r="B4" s="524"/>
      <c r="C4" s="524"/>
      <c r="D4" s="524"/>
      <c r="E4" s="524"/>
      <c r="F4" s="524"/>
      <c r="G4" s="524"/>
      <c r="H4" s="524"/>
      <c r="I4" s="524"/>
      <c r="J4" s="524"/>
    </row>
    <row r="5" spans="1:10">
      <c r="A5" s="164">
        <v>1960</v>
      </c>
      <c r="B5" s="173">
        <v>15.4</v>
      </c>
      <c r="C5" s="173">
        <v>147.4</v>
      </c>
      <c r="D5" s="173">
        <v>277.10000000000002</v>
      </c>
      <c r="E5" s="173">
        <v>190.9</v>
      </c>
      <c r="F5" s="173">
        <v>146.5</v>
      </c>
      <c r="G5" s="187">
        <v>108</v>
      </c>
      <c r="H5" s="173">
        <v>68.7</v>
      </c>
      <c r="I5" s="173">
        <v>20.399999999999999</v>
      </c>
      <c r="J5" s="173">
        <v>88.6</v>
      </c>
    </row>
    <row r="6" spans="1:10">
      <c r="A6" s="164">
        <v>1970</v>
      </c>
      <c r="B6" s="173">
        <v>12.6</v>
      </c>
      <c r="C6" s="173">
        <v>173.4</v>
      </c>
      <c r="D6" s="187">
        <v>246</v>
      </c>
      <c r="E6" s="187">
        <v>140</v>
      </c>
      <c r="F6" s="173">
        <v>104.6</v>
      </c>
      <c r="G6" s="173">
        <v>77.2</v>
      </c>
      <c r="H6" s="173">
        <v>52.6</v>
      </c>
      <c r="I6" s="187">
        <v>15</v>
      </c>
      <c r="J6" s="173">
        <v>81.7</v>
      </c>
    </row>
    <row r="7" spans="1:10">
      <c r="A7" s="164">
        <v>1975</v>
      </c>
      <c r="B7" s="187">
        <v>23</v>
      </c>
      <c r="C7" s="173">
        <v>168.8</v>
      </c>
      <c r="D7" s="187">
        <v>215.6</v>
      </c>
      <c r="E7" s="187">
        <v>117.4</v>
      </c>
      <c r="F7" s="173">
        <v>77.5</v>
      </c>
      <c r="G7" s="173">
        <v>59.1</v>
      </c>
      <c r="H7" s="173">
        <v>43.3</v>
      </c>
      <c r="I7" s="187">
        <v>14.1</v>
      </c>
      <c r="J7" s="173">
        <v>85.3</v>
      </c>
    </row>
    <row r="8" spans="1:10">
      <c r="A8" s="164">
        <v>1980</v>
      </c>
      <c r="B8" s="187">
        <v>18</v>
      </c>
      <c r="C8" s="173">
        <v>133.1</v>
      </c>
      <c r="D8" s="173">
        <v>168.4</v>
      </c>
      <c r="E8" s="173">
        <v>90.9</v>
      </c>
      <c r="F8" s="173">
        <v>62.8</v>
      </c>
      <c r="G8" s="173">
        <v>40.200000000000003</v>
      </c>
      <c r="H8" s="187">
        <v>30</v>
      </c>
      <c r="I8" s="173">
        <v>10.9</v>
      </c>
      <c r="J8" s="173">
        <v>68.7</v>
      </c>
    </row>
    <row r="9" spans="1:10">
      <c r="A9" s="164">
        <v>1990</v>
      </c>
      <c r="B9" s="187">
        <v>9.365502654268246</v>
      </c>
      <c r="C9" s="187">
        <v>121.69209835354161</v>
      </c>
      <c r="D9" s="187">
        <v>123.41684062563003</v>
      </c>
      <c r="E9" s="187">
        <v>59.259254125100156</v>
      </c>
      <c r="F9" s="187">
        <v>36.105123459493413</v>
      </c>
      <c r="G9" s="187">
        <v>24.998999273228005</v>
      </c>
      <c r="H9" s="187">
        <v>17.052762438755177</v>
      </c>
      <c r="I9" s="187">
        <v>6.9329513616759346</v>
      </c>
      <c r="J9" s="187">
        <v>47.381652825215895</v>
      </c>
    </row>
    <row r="10" spans="1:10">
      <c r="A10" s="164">
        <v>2000</v>
      </c>
      <c r="B10" s="187">
        <v>2.2346688045082592</v>
      </c>
      <c r="C10" s="187">
        <v>32.716724422080468</v>
      </c>
      <c r="D10" s="187">
        <v>73.48632967888679</v>
      </c>
      <c r="E10" s="187">
        <v>56.791767312109627</v>
      </c>
      <c r="F10" s="187">
        <v>29.507398999007005</v>
      </c>
      <c r="G10" s="187">
        <v>17.030917009250715</v>
      </c>
      <c r="H10" s="187">
        <v>12.391881570169264</v>
      </c>
      <c r="I10" s="187">
        <v>4.4961745577541574</v>
      </c>
      <c r="J10" s="187">
        <v>27.353022913149804</v>
      </c>
    </row>
    <row r="11" spans="1:10">
      <c r="A11" s="164">
        <v>2001</v>
      </c>
      <c r="B11" s="187">
        <v>1.9817541941435746</v>
      </c>
      <c r="C11" s="187">
        <v>24.902931765067081</v>
      </c>
      <c r="D11" s="187">
        <v>61.307427767403745</v>
      </c>
      <c r="E11" s="187">
        <v>52.016677519099716</v>
      </c>
      <c r="F11" s="187">
        <v>31.947718236906798</v>
      </c>
      <c r="G11" s="187">
        <v>17.31579391812646</v>
      </c>
      <c r="H11" s="187">
        <v>12.243785510122787</v>
      </c>
      <c r="I11" s="187">
        <v>4.4716321457331922</v>
      </c>
      <c r="J11" s="187">
        <v>24.439302961449346</v>
      </c>
    </row>
    <row r="12" spans="1:10">
      <c r="A12" s="164">
        <v>2002</v>
      </c>
      <c r="B12" s="187">
        <v>1.6937674508799865</v>
      </c>
      <c r="C12" s="187">
        <v>22.45891512527519</v>
      </c>
      <c r="D12" s="187">
        <v>63.714071776035802</v>
      </c>
      <c r="E12" s="187">
        <v>55.940933518314758</v>
      </c>
      <c r="F12" s="187">
        <v>33.02886301718712</v>
      </c>
      <c r="G12" s="187">
        <v>17.419102296450941</v>
      </c>
      <c r="H12" s="187">
        <v>12.54766308956988</v>
      </c>
      <c r="I12" s="187">
        <v>4.6855271464646462</v>
      </c>
      <c r="J12" s="187">
        <v>25.354823136772097</v>
      </c>
    </row>
    <row r="13" spans="1:10">
      <c r="A13" s="164">
        <v>2003</v>
      </c>
      <c r="B13" s="187">
        <v>1.4</v>
      </c>
      <c r="C13" s="187">
        <v>19.600000000000001</v>
      </c>
      <c r="D13" s="187">
        <v>60.5</v>
      </c>
      <c r="E13" s="187">
        <v>57.1</v>
      </c>
      <c r="F13" s="187">
        <v>32.200000000000003</v>
      </c>
      <c r="G13" s="187">
        <v>16.5</v>
      </c>
      <c r="H13" s="187">
        <v>12</v>
      </c>
      <c r="I13" s="187">
        <v>4.5999999999999996</v>
      </c>
      <c r="J13" s="187">
        <v>24.6</v>
      </c>
    </row>
    <row r="14" spans="1:10">
      <c r="A14" s="164">
        <v>2004</v>
      </c>
      <c r="B14" s="187">
        <v>1.2367344043473836</v>
      </c>
      <c r="C14" s="187">
        <v>16.479914738924453</v>
      </c>
      <c r="D14" s="187">
        <v>55.160952868627149</v>
      </c>
      <c r="E14" s="187">
        <v>54.247671333762938</v>
      </c>
      <c r="F14" s="187">
        <v>33.280624598507686</v>
      </c>
      <c r="G14" s="187">
        <v>16.402864141699641</v>
      </c>
      <c r="H14" s="187">
        <v>11.808932780380106</v>
      </c>
      <c r="I14" s="187">
        <v>4.6081072989641338</v>
      </c>
      <c r="J14" s="187">
        <v>23.363617132465588</v>
      </c>
    </row>
    <row r="15" spans="1:10">
      <c r="A15" s="164">
        <v>2005</v>
      </c>
      <c r="B15" s="187">
        <v>1.1912148681032779</v>
      </c>
      <c r="C15" s="187">
        <v>14.50956155564767</v>
      </c>
      <c r="D15" s="187">
        <v>54.523579318470802</v>
      </c>
      <c r="E15" s="187">
        <v>54.710416118787045</v>
      </c>
      <c r="F15" s="187">
        <v>32.814404916083994</v>
      </c>
      <c r="G15" s="187">
        <v>15.709636021209676</v>
      </c>
      <c r="H15" s="187">
        <v>11.477320691322687</v>
      </c>
      <c r="I15" s="187">
        <v>4.6158106902175584</v>
      </c>
      <c r="J15" s="187">
        <v>23.198161936113539</v>
      </c>
    </row>
    <row r="16" spans="1:10">
      <c r="A16" s="164">
        <v>2006</v>
      </c>
      <c r="B16" s="187">
        <v>1.0309456027349828</v>
      </c>
      <c r="C16" s="187">
        <v>12.826536151035656</v>
      </c>
      <c r="D16" s="187">
        <v>51.19335005195272</v>
      </c>
      <c r="E16" s="187">
        <v>56.87289026617232</v>
      </c>
      <c r="F16" s="187">
        <v>32.539032722550047</v>
      </c>
      <c r="G16" s="187">
        <v>16.100242668257518</v>
      </c>
      <c r="H16" s="187">
        <v>11.829168238524995</v>
      </c>
      <c r="I16" s="187">
        <v>4.8036108934856578</v>
      </c>
      <c r="J16" s="187">
        <v>22.950175832116535</v>
      </c>
    </row>
    <row r="17" spans="1:10">
      <c r="A17" s="164">
        <v>2007</v>
      </c>
      <c r="B17" s="187">
        <v>1.0326480496174795</v>
      </c>
      <c r="C17" s="187">
        <v>11.100361525535924</v>
      </c>
      <c r="D17" s="187">
        <v>43.948996290983992</v>
      </c>
      <c r="E17" s="187">
        <v>51.684395649427152</v>
      </c>
      <c r="F17" s="187">
        <v>30.1960250205127</v>
      </c>
      <c r="G17" s="187">
        <v>15.382573402538613</v>
      </c>
      <c r="H17" s="187">
        <v>10.363377659641923</v>
      </c>
      <c r="I17" s="187">
        <v>4.6311732688862879</v>
      </c>
      <c r="J17" s="187">
        <v>20.707976312735973</v>
      </c>
    </row>
    <row r="18" spans="1:10">
      <c r="A18" s="523" t="s">
        <v>6</v>
      </c>
      <c r="B18" s="523"/>
      <c r="C18" s="523"/>
      <c r="D18" s="523"/>
      <c r="E18" s="523"/>
      <c r="F18" s="523"/>
      <c r="G18" s="523"/>
      <c r="H18" s="523"/>
      <c r="I18" s="523"/>
      <c r="J18" s="523"/>
    </row>
    <row r="19" spans="1:10">
      <c r="A19" s="166">
        <v>1960</v>
      </c>
      <c r="B19" s="173">
        <v>96.8</v>
      </c>
      <c r="C19" s="187">
        <v>267</v>
      </c>
      <c r="D19" s="173">
        <v>178.7</v>
      </c>
      <c r="E19" s="173">
        <v>111.2</v>
      </c>
      <c r="F19" s="173">
        <v>67.2</v>
      </c>
      <c r="G19" s="173">
        <v>34.4</v>
      </c>
      <c r="H19" s="173">
        <v>13.7</v>
      </c>
      <c r="I19" s="173">
        <v>2.2999999999999998</v>
      </c>
      <c r="J19" s="173">
        <v>63.5</v>
      </c>
    </row>
    <row r="20" spans="1:10">
      <c r="A20" s="166">
        <v>1970</v>
      </c>
      <c r="B20" s="187">
        <v>89</v>
      </c>
      <c r="C20" s="187">
        <v>280</v>
      </c>
      <c r="D20" s="187">
        <v>182</v>
      </c>
      <c r="E20" s="173">
        <v>102.7</v>
      </c>
      <c r="F20" s="173">
        <v>60.1</v>
      </c>
      <c r="G20" s="173">
        <v>31.7</v>
      </c>
      <c r="H20" s="173">
        <v>11.2</v>
      </c>
      <c r="I20" s="173">
        <v>1.8</v>
      </c>
      <c r="J20" s="173">
        <v>62.1</v>
      </c>
    </row>
    <row r="21" spans="1:10">
      <c r="A21" s="166">
        <v>1975</v>
      </c>
      <c r="B21" s="187">
        <v>112.8</v>
      </c>
      <c r="C21" s="187">
        <v>267.3</v>
      </c>
      <c r="D21" s="187">
        <v>160.1</v>
      </c>
      <c r="E21" s="173">
        <v>88.5</v>
      </c>
      <c r="F21" s="187">
        <v>52</v>
      </c>
      <c r="G21" s="173">
        <v>28.2</v>
      </c>
      <c r="H21" s="173">
        <v>10.8</v>
      </c>
      <c r="I21" s="173">
        <v>2.1</v>
      </c>
      <c r="J21" s="173">
        <v>65.3</v>
      </c>
    </row>
    <row r="22" spans="1:10">
      <c r="A22" s="166">
        <v>1980</v>
      </c>
      <c r="B22" s="187">
        <v>95</v>
      </c>
      <c r="C22" s="173">
        <v>241.7</v>
      </c>
      <c r="D22" s="173">
        <v>151.69999999999999</v>
      </c>
      <c r="E22" s="173">
        <v>80.3</v>
      </c>
      <c r="F22" s="173">
        <v>44.6</v>
      </c>
      <c r="G22" s="173">
        <v>23.6</v>
      </c>
      <c r="H22" s="173">
        <v>8.6</v>
      </c>
      <c r="I22" s="173">
        <v>1.4</v>
      </c>
      <c r="J22" s="173">
        <v>51.1</v>
      </c>
    </row>
    <row r="23" spans="1:10">
      <c r="A23" s="166">
        <v>1990</v>
      </c>
      <c r="B23" s="187">
        <v>50.905691570179151</v>
      </c>
      <c r="C23" s="187">
        <v>184.74270765737992</v>
      </c>
      <c r="D23" s="187">
        <v>107.70731436800789</v>
      </c>
      <c r="E23" s="187">
        <v>52.638274022056606</v>
      </c>
      <c r="F23" s="187">
        <v>31.130446210172845</v>
      </c>
      <c r="G23" s="187">
        <v>16.887664468996906</v>
      </c>
      <c r="H23" s="187">
        <v>5.9287520413082158</v>
      </c>
      <c r="I23" s="187">
        <v>0.8818421238630223</v>
      </c>
      <c r="J23" s="187">
        <v>35.904546786293785</v>
      </c>
    </row>
    <row r="24" spans="1:10">
      <c r="A24" s="166">
        <v>2000</v>
      </c>
      <c r="B24" s="187">
        <v>11.765973723038682</v>
      </c>
      <c r="C24" s="187">
        <v>61.378092128932792</v>
      </c>
      <c r="D24" s="187">
        <v>82.298987259372794</v>
      </c>
      <c r="E24" s="187">
        <v>46.732141607434237</v>
      </c>
      <c r="F24" s="187">
        <v>23.227832495896088</v>
      </c>
      <c r="G24" s="187">
        <v>11.179657155153457</v>
      </c>
      <c r="H24" s="187">
        <v>4.5402409656089615</v>
      </c>
      <c r="I24" s="187">
        <v>0.48867907825672885</v>
      </c>
      <c r="J24" s="187">
        <v>21.115948147110799</v>
      </c>
    </row>
    <row r="25" spans="1:10">
      <c r="A25" s="166">
        <v>2001</v>
      </c>
      <c r="B25" s="187">
        <v>9.3138174766998194</v>
      </c>
      <c r="C25" s="187">
        <v>48.568768017960558</v>
      </c>
      <c r="D25" s="187">
        <v>74.023160876447548</v>
      </c>
      <c r="E25" s="187">
        <v>45.834122806612164</v>
      </c>
      <c r="F25" s="187">
        <v>25.135890148645945</v>
      </c>
      <c r="G25" s="187">
        <v>11.307554043779966</v>
      </c>
      <c r="H25" s="187">
        <v>4.7788397421649256</v>
      </c>
      <c r="I25" s="187">
        <v>0.48070202115579408</v>
      </c>
      <c r="J25" s="187">
        <v>18.932362946381836</v>
      </c>
    </row>
    <row r="26" spans="1:10">
      <c r="A26" s="166">
        <v>2002</v>
      </c>
      <c r="B26" s="187">
        <v>8.3460882667829814</v>
      </c>
      <c r="C26" s="187">
        <v>47.251159975791808</v>
      </c>
      <c r="D26" s="187">
        <v>78.329450993839501</v>
      </c>
      <c r="E26" s="187">
        <v>49.249352890422777</v>
      </c>
      <c r="F26" s="187">
        <v>25.147279658080166</v>
      </c>
      <c r="G26" s="187">
        <v>11.604996214318289</v>
      </c>
      <c r="H26" s="187">
        <v>5.1361732478516773</v>
      </c>
      <c r="I26" s="187">
        <v>0.4851054437320132</v>
      </c>
      <c r="J26" s="187">
        <v>19.688277498243341</v>
      </c>
    </row>
    <row r="27" spans="1:10">
      <c r="A27" s="166">
        <v>2003</v>
      </c>
      <c r="B27" s="187">
        <v>6.9</v>
      </c>
      <c r="C27" s="187">
        <v>42.7</v>
      </c>
      <c r="D27" s="187">
        <v>77.400000000000006</v>
      </c>
      <c r="E27" s="187">
        <v>49.8</v>
      </c>
      <c r="F27" s="187">
        <v>24.1</v>
      </c>
      <c r="G27" s="187">
        <v>11.5</v>
      </c>
      <c r="H27" s="187">
        <v>5.0999999999999996</v>
      </c>
      <c r="I27" s="187">
        <v>0.4</v>
      </c>
      <c r="J27" s="187">
        <v>19.2</v>
      </c>
    </row>
    <row r="28" spans="1:10">
      <c r="A28" s="166">
        <v>2004</v>
      </c>
      <c r="B28" s="187">
        <v>5.9465457945497544</v>
      </c>
      <c r="C28" s="187">
        <v>37.703269069572507</v>
      </c>
      <c r="D28" s="187">
        <v>73.158906628772044</v>
      </c>
      <c r="E28" s="187">
        <v>48.426673021286739</v>
      </c>
      <c r="F28" s="187">
        <v>23.936367916346608</v>
      </c>
      <c r="G28" s="187">
        <v>11.491985429722266</v>
      </c>
      <c r="H28" s="187">
        <v>5.2454828980152692</v>
      </c>
      <c r="I28" s="187">
        <v>0.47807188007429785</v>
      </c>
      <c r="J28" s="187">
        <v>18.233923108232037</v>
      </c>
    </row>
    <row r="29" spans="1:10">
      <c r="A29" s="166">
        <v>2005</v>
      </c>
      <c r="B29" s="187">
        <v>5.6043083937255265</v>
      </c>
      <c r="C29" s="187">
        <v>35.153768164920578</v>
      </c>
      <c r="D29" s="187">
        <v>72.79590737969535</v>
      </c>
      <c r="E29" s="187">
        <v>49.416453173925419</v>
      </c>
      <c r="F29" s="187">
        <v>24.568493495901432</v>
      </c>
      <c r="G29" s="187">
        <v>11.457799067377506</v>
      </c>
      <c r="H29" s="187">
        <v>5.2760994158995969</v>
      </c>
      <c r="I29" s="187">
        <v>0.47257383966244726</v>
      </c>
      <c r="J29" s="187">
        <v>18.165223703001015</v>
      </c>
    </row>
    <row r="30" spans="1:10">
      <c r="A30" s="166">
        <v>2006</v>
      </c>
      <c r="B30" s="187">
        <v>4.7259757410889831</v>
      </c>
      <c r="C30" s="187">
        <v>32.141877871019503</v>
      </c>
      <c r="D30" s="187">
        <v>71.856652873899932</v>
      </c>
      <c r="E30" s="187">
        <v>52.07493162398346</v>
      </c>
      <c r="F30" s="187">
        <v>24.58352170463948</v>
      </c>
      <c r="G30" s="187">
        <v>11.76703749071746</v>
      </c>
      <c r="H30" s="187">
        <v>5.632544214240732</v>
      </c>
      <c r="I30" s="187">
        <v>0.47517645200010378</v>
      </c>
      <c r="J30" s="187">
        <v>18.03697604393232</v>
      </c>
    </row>
    <row r="31" spans="1:10">
      <c r="A31" s="166">
        <v>2007</v>
      </c>
      <c r="B31" s="187">
        <v>4.5242344846101457</v>
      </c>
      <c r="C31" s="187">
        <v>27.836804440843395</v>
      </c>
      <c r="D31" s="187">
        <v>63.05552331441627</v>
      </c>
      <c r="E31" s="187">
        <v>48.218513438698892</v>
      </c>
      <c r="F31" s="187">
        <v>23.196487182474481</v>
      </c>
      <c r="G31" s="187">
        <v>11.129470305585627</v>
      </c>
      <c r="H31" s="187">
        <v>5.2075983437565609</v>
      </c>
      <c r="I31" s="187">
        <v>0.45663009332816601</v>
      </c>
      <c r="J31" s="187">
        <v>16.330094863049233</v>
      </c>
    </row>
  </sheetData>
  <mergeCells count="5">
    <mergeCell ref="B3:I3"/>
    <mergeCell ref="A4:J4"/>
    <mergeCell ref="A18:J18"/>
    <mergeCell ref="A2:A3"/>
    <mergeCell ref="J2:J3"/>
  </mergeCells>
  <pageMargins left="0.74803149606299213" right="0.74803149606299213" top="0.62992125984251968" bottom="0.86614173228346458" header="0.51181102362204722" footer="0.51181102362204722"/>
  <pageSetup paperSize="9" orientation="portrait" verticalDpi="300" r:id="rId1"/>
  <headerFooter alignWithMargins="0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7910D6-3FED-4BF0-A092-26917543A8EB}">
  <sheetPr codeName="Munka7"/>
  <dimension ref="A1:F15"/>
  <sheetViews>
    <sheetView zoomScaleNormal="100" workbookViewId="0"/>
  </sheetViews>
  <sheetFormatPr defaultRowHeight="11.25"/>
  <cols>
    <col min="1" max="1" width="14" style="158" customWidth="1"/>
    <col min="2" max="3" width="14.7109375" style="158" customWidth="1"/>
    <col min="4" max="4" width="15.28515625" style="158" customWidth="1"/>
    <col min="5" max="6" width="14.7109375" style="158" customWidth="1"/>
    <col min="7" max="16384" width="9.140625" style="158"/>
  </cols>
  <sheetData>
    <row r="1" spans="1:6" ht="12" thickBot="1">
      <c r="A1" s="170" t="s">
        <v>158</v>
      </c>
      <c r="B1" s="186"/>
      <c r="C1" s="186"/>
      <c r="D1" s="186"/>
      <c r="E1" s="186"/>
      <c r="F1" s="186"/>
    </row>
    <row r="2" spans="1:6" s="164" customFormat="1" ht="28.5" customHeight="1">
      <c r="A2" s="519" t="s">
        <v>8</v>
      </c>
      <c r="B2" s="515" t="s">
        <v>157</v>
      </c>
      <c r="C2" s="522"/>
      <c r="D2" s="517" t="s">
        <v>156</v>
      </c>
      <c r="E2" s="517" t="s">
        <v>155</v>
      </c>
      <c r="F2" s="513" t="s">
        <v>154</v>
      </c>
    </row>
    <row r="3" spans="1:6" s="164" customFormat="1">
      <c r="A3" s="520"/>
      <c r="B3" s="197" t="s">
        <v>153</v>
      </c>
      <c r="C3" s="197" t="s">
        <v>152</v>
      </c>
      <c r="D3" s="518"/>
      <c r="E3" s="518"/>
      <c r="F3" s="514"/>
    </row>
    <row r="4" spans="1:6" s="165" customFormat="1">
      <c r="A4" s="166">
        <v>1960</v>
      </c>
      <c r="B4" s="196">
        <v>47046</v>
      </c>
      <c r="C4" s="196">
        <v>16590</v>
      </c>
      <c r="D4" s="196">
        <v>24930</v>
      </c>
      <c r="E4" s="195">
        <v>1.7</v>
      </c>
      <c r="F4" s="195">
        <v>6.5</v>
      </c>
    </row>
    <row r="5" spans="1:6">
      <c r="A5" s="164">
        <v>1970</v>
      </c>
      <c r="B5" s="193">
        <v>58014</v>
      </c>
      <c r="C5" s="193">
        <v>22841</v>
      </c>
      <c r="D5" s="193">
        <v>15757</v>
      </c>
      <c r="E5" s="194">
        <v>2.2000000000000002</v>
      </c>
      <c r="F5" s="194">
        <v>8.4</v>
      </c>
    </row>
    <row r="6" spans="1:6">
      <c r="A6" s="164">
        <v>1980</v>
      </c>
      <c r="B6" s="193">
        <v>70424</v>
      </c>
      <c r="C6" s="193">
        <v>27797</v>
      </c>
      <c r="D6" s="193">
        <v>-17890</v>
      </c>
      <c r="E6" s="194">
        <v>2.6</v>
      </c>
      <c r="F6" s="194">
        <v>9.9</v>
      </c>
    </row>
    <row r="7" spans="1:6">
      <c r="A7" s="164">
        <v>1990</v>
      </c>
      <c r="B7" s="193">
        <v>64929</v>
      </c>
      <c r="C7" s="193">
        <v>24888</v>
      </c>
      <c r="D7" s="193">
        <v>-23412</v>
      </c>
      <c r="E7" s="192">
        <v>2.3990774372637476</v>
      </c>
      <c r="F7" s="192">
        <v>9.8877776856941928</v>
      </c>
    </row>
    <row r="8" spans="1:6">
      <c r="A8" s="164">
        <v>2000</v>
      </c>
      <c r="B8" s="193">
        <v>55698</v>
      </c>
      <c r="C8" s="193">
        <v>23987</v>
      </c>
      <c r="D8" s="193">
        <v>-31575</v>
      </c>
      <c r="E8" s="192">
        <v>2.3491400168576666</v>
      </c>
      <c r="F8" s="192">
        <v>10.712280484419137</v>
      </c>
    </row>
    <row r="9" spans="1:6">
      <c r="A9" s="164">
        <v>2001</v>
      </c>
      <c r="B9" s="193">
        <v>53857</v>
      </c>
      <c r="C9" s="193">
        <v>24391</v>
      </c>
      <c r="D9" s="193">
        <v>-34665</v>
      </c>
      <c r="E9" s="192">
        <v>2.4</v>
      </c>
      <c r="F9" s="192">
        <v>11</v>
      </c>
    </row>
    <row r="10" spans="1:6">
      <c r="A10" s="164">
        <v>2002</v>
      </c>
      <c r="B10" s="193">
        <v>53613</v>
      </c>
      <c r="C10" s="193">
        <v>25506</v>
      </c>
      <c r="D10" s="193">
        <v>-33111</v>
      </c>
      <c r="E10" s="192">
        <v>2.5</v>
      </c>
      <c r="F10" s="192">
        <v>11.643119622029991</v>
      </c>
    </row>
    <row r="11" spans="1:6">
      <c r="A11" s="164">
        <v>2003</v>
      </c>
      <c r="B11" s="193">
        <v>54106</v>
      </c>
      <c r="C11" s="193">
        <v>25046</v>
      </c>
      <c r="D11" s="193">
        <v>-33754</v>
      </c>
      <c r="E11" s="192">
        <v>2.5</v>
      </c>
      <c r="F11" s="192">
        <v>11.6</v>
      </c>
    </row>
    <row r="12" spans="1:6">
      <c r="A12" s="164">
        <v>2004</v>
      </c>
      <c r="B12" s="193">
        <v>51474</v>
      </c>
      <c r="C12" s="193">
        <v>24638</v>
      </c>
      <c r="D12" s="193">
        <v>-32321</v>
      </c>
      <c r="E12" s="192">
        <v>2.4376813413836773</v>
      </c>
      <c r="F12" s="192">
        <v>11.565756947293609</v>
      </c>
    </row>
    <row r="13" spans="1:6">
      <c r="A13" s="164">
        <v>2005</v>
      </c>
      <c r="B13" s="193">
        <v>52201</v>
      </c>
      <c r="C13" s="193">
        <v>24804</v>
      </c>
      <c r="D13" s="193">
        <v>-32771</v>
      </c>
      <c r="E13" s="192">
        <v>2.4589907966291484</v>
      </c>
      <c r="F13" s="192">
        <v>11.813408723747981</v>
      </c>
    </row>
    <row r="14" spans="1:6">
      <c r="A14" s="164">
        <v>2006</v>
      </c>
      <c r="B14" s="193">
        <v>50145</v>
      </c>
      <c r="C14" s="193">
        <v>24869</v>
      </c>
      <c r="D14" s="193">
        <v>-30486</v>
      </c>
      <c r="E14" s="192">
        <v>2.4692768942694436</v>
      </c>
      <c r="F14" s="192">
        <v>12.014642316914273</v>
      </c>
    </row>
    <row r="15" spans="1:6">
      <c r="A15" s="164">
        <v>2007</v>
      </c>
      <c r="B15" s="193">
        <v>50293</v>
      </c>
      <c r="C15" s="193">
        <v>25160</v>
      </c>
      <c r="D15" s="193">
        <v>-34611</v>
      </c>
      <c r="E15" s="192">
        <v>2.5020437252030039</v>
      </c>
      <c r="F15" s="192">
        <v>12.330900398328271</v>
      </c>
    </row>
  </sheetData>
  <mergeCells count="5">
    <mergeCell ref="F2:F3"/>
    <mergeCell ref="B2:C2"/>
    <mergeCell ref="A2:A3"/>
    <mergeCell ref="D2:D3"/>
    <mergeCell ref="E2:E3"/>
  </mergeCells>
  <pageMargins left="0.74803149606299213" right="0.74803149606299213" top="0.62992125984251968" bottom="0.86614173228346458" header="0.51181102362204722" footer="0.51181102362204722"/>
  <pageSetup paperSize="9" orientation="portrait" vertic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24D03D-0579-467D-A6C1-9DCA9BC0B97C}">
  <sheetPr codeName="Munka8"/>
  <dimension ref="A1:J29"/>
  <sheetViews>
    <sheetView zoomScaleNormal="100" workbookViewId="0"/>
  </sheetViews>
  <sheetFormatPr defaultRowHeight="11.25"/>
  <cols>
    <col min="1" max="1" width="9.42578125" style="158" customWidth="1"/>
    <col min="2" max="9" width="8.7109375" style="158" customWidth="1"/>
    <col min="10" max="10" width="8.85546875" style="158" customWidth="1"/>
    <col min="11" max="16384" width="9.140625" style="158"/>
  </cols>
  <sheetData>
    <row r="1" spans="1:10" ht="12" thickBot="1">
      <c r="A1" s="191" t="s">
        <v>159</v>
      </c>
      <c r="B1" s="190"/>
      <c r="C1" s="190"/>
      <c r="D1" s="190"/>
      <c r="E1" s="190"/>
      <c r="F1" s="190"/>
      <c r="G1" s="190"/>
      <c r="H1" s="190"/>
      <c r="I1" s="190"/>
      <c r="J1" s="190"/>
    </row>
    <row r="2" spans="1:10">
      <c r="A2" s="519" t="s">
        <v>8</v>
      </c>
      <c r="B2" s="188" t="s">
        <v>150</v>
      </c>
      <c r="C2" s="188" t="s">
        <v>37</v>
      </c>
      <c r="D2" s="188" t="s">
        <v>36</v>
      </c>
      <c r="E2" s="188" t="s">
        <v>35</v>
      </c>
      <c r="F2" s="188" t="s">
        <v>34</v>
      </c>
      <c r="G2" s="188" t="s">
        <v>115</v>
      </c>
      <c r="H2" s="188" t="s">
        <v>114</v>
      </c>
      <c r="I2" s="188" t="s">
        <v>92</v>
      </c>
      <c r="J2" s="513" t="s">
        <v>5</v>
      </c>
    </row>
    <row r="3" spans="1:10">
      <c r="A3" s="520"/>
      <c r="B3" s="530" t="s">
        <v>10</v>
      </c>
      <c r="C3" s="530"/>
      <c r="D3" s="530"/>
      <c r="E3" s="530"/>
      <c r="F3" s="530"/>
      <c r="G3" s="530"/>
      <c r="H3" s="530"/>
      <c r="I3" s="530"/>
      <c r="J3" s="514"/>
    </row>
    <row r="4" spans="1:10">
      <c r="A4" s="524" t="s">
        <v>7</v>
      </c>
      <c r="B4" s="524"/>
      <c r="C4" s="524"/>
      <c r="D4" s="524"/>
      <c r="E4" s="524"/>
      <c r="F4" s="524"/>
      <c r="G4" s="524"/>
      <c r="H4" s="524"/>
      <c r="I4" s="524"/>
      <c r="J4" s="524"/>
    </row>
    <row r="5" spans="1:10">
      <c r="A5" s="164">
        <v>1960</v>
      </c>
      <c r="B5" s="187">
        <v>7.2</v>
      </c>
      <c r="C5" s="187">
        <v>12.4</v>
      </c>
      <c r="D5" s="187">
        <v>12.6</v>
      </c>
      <c r="E5" s="187">
        <v>10.8</v>
      </c>
      <c r="F5" s="187">
        <v>8.1999999999999993</v>
      </c>
      <c r="G5" s="187">
        <v>6.2</v>
      </c>
      <c r="H5" s="187">
        <v>3.6</v>
      </c>
      <c r="I5" s="187">
        <v>1.8</v>
      </c>
      <c r="J5" s="187">
        <v>6.6</v>
      </c>
    </row>
    <row r="6" spans="1:10">
      <c r="A6" s="164">
        <v>1970</v>
      </c>
      <c r="B6" s="187">
        <v>7.7</v>
      </c>
      <c r="C6" s="187">
        <v>18.5</v>
      </c>
      <c r="D6" s="187">
        <v>18.100000000000001</v>
      </c>
      <c r="E6" s="187">
        <v>14.1</v>
      </c>
      <c r="F6" s="187">
        <v>10.8</v>
      </c>
      <c r="G6" s="187">
        <v>7.8</v>
      </c>
      <c r="H6" s="187">
        <v>4.3</v>
      </c>
      <c r="I6" s="187">
        <v>1.7</v>
      </c>
      <c r="J6" s="187">
        <v>8.4</v>
      </c>
    </row>
    <row r="7" spans="1:10">
      <c r="A7" s="164">
        <v>1980</v>
      </c>
      <c r="B7" s="187">
        <v>11.1</v>
      </c>
      <c r="C7" s="187">
        <v>20.8</v>
      </c>
      <c r="D7" s="187">
        <v>21</v>
      </c>
      <c r="E7" s="187">
        <v>17.100000000000001</v>
      </c>
      <c r="F7" s="187">
        <v>13.8</v>
      </c>
      <c r="G7" s="187">
        <v>8.8000000000000007</v>
      </c>
      <c r="H7" s="187">
        <v>4.2</v>
      </c>
      <c r="I7" s="187">
        <v>1.7</v>
      </c>
      <c r="J7" s="187">
        <v>9.9</v>
      </c>
    </row>
    <row r="8" spans="1:10">
      <c r="A8" s="164">
        <v>1990</v>
      </c>
      <c r="B8" s="187">
        <v>8.9</v>
      </c>
      <c r="C8" s="187">
        <v>21</v>
      </c>
      <c r="D8" s="187">
        <v>22.2</v>
      </c>
      <c r="E8" s="187">
        <v>18.3</v>
      </c>
      <c r="F8" s="187">
        <v>16.3</v>
      </c>
      <c r="G8" s="187">
        <v>10.7</v>
      </c>
      <c r="H8" s="187">
        <v>4</v>
      </c>
      <c r="I8" s="187">
        <v>1.1000000000000001</v>
      </c>
      <c r="J8" s="187">
        <v>9.9</v>
      </c>
    </row>
    <row r="9" spans="1:10">
      <c r="A9" s="164">
        <v>2000</v>
      </c>
      <c r="B9" s="187">
        <v>12.2</v>
      </c>
      <c r="C9" s="187">
        <v>27.6</v>
      </c>
      <c r="D9" s="187">
        <v>27.8</v>
      </c>
      <c r="E9" s="187">
        <v>23.2</v>
      </c>
      <c r="F9" s="187">
        <v>18.5</v>
      </c>
      <c r="G9" s="187">
        <v>12.7</v>
      </c>
      <c r="H9" s="187">
        <v>5.3</v>
      </c>
      <c r="I9" s="187">
        <v>1</v>
      </c>
      <c r="J9" s="187">
        <v>10.8</v>
      </c>
    </row>
    <row r="10" spans="1:10">
      <c r="A10" s="164">
        <v>2001</v>
      </c>
      <c r="B10" s="187">
        <v>7.9</v>
      </c>
      <c r="C10" s="187">
        <v>29.7</v>
      </c>
      <c r="D10" s="187">
        <v>28.9</v>
      </c>
      <c r="E10" s="187">
        <v>24</v>
      </c>
      <c r="F10" s="187">
        <v>19</v>
      </c>
      <c r="G10" s="187">
        <v>13.2</v>
      </c>
      <c r="H10" s="187">
        <v>5.7</v>
      </c>
      <c r="I10" s="187">
        <v>1.1000000000000001</v>
      </c>
      <c r="J10" s="187">
        <v>11.1</v>
      </c>
    </row>
    <row r="11" spans="1:10">
      <c r="A11" s="164">
        <v>2002</v>
      </c>
      <c r="B11" s="187">
        <v>19.696969696969695</v>
      </c>
      <c r="C11" s="187">
        <v>26.742997342056839</v>
      </c>
      <c r="D11" s="187">
        <v>30.276978282809406</v>
      </c>
      <c r="E11" s="187">
        <v>25.997807413832568</v>
      </c>
      <c r="F11" s="187">
        <v>21.309354286086034</v>
      </c>
      <c r="G11" s="187">
        <v>14.284651876438446</v>
      </c>
      <c r="H11" s="187">
        <v>6.2213579701064692</v>
      </c>
      <c r="I11" s="187">
        <v>1.1587294794605325</v>
      </c>
      <c r="J11" s="187">
        <v>11.75571020280052</v>
      </c>
    </row>
    <row r="12" spans="1:10">
      <c r="A12" s="164">
        <v>2003</v>
      </c>
      <c r="B12" s="187">
        <v>7.2</v>
      </c>
      <c r="C12" s="187">
        <v>25.4</v>
      </c>
      <c r="D12" s="187">
        <v>28.5</v>
      </c>
      <c r="E12" s="187">
        <v>25.7</v>
      </c>
      <c r="F12" s="187">
        <v>21.7</v>
      </c>
      <c r="G12" s="187">
        <v>15.2</v>
      </c>
      <c r="H12" s="187">
        <v>6.3</v>
      </c>
      <c r="I12" s="187">
        <v>1.2</v>
      </c>
      <c r="J12" s="187">
        <v>11.7</v>
      </c>
    </row>
    <row r="13" spans="1:10">
      <c r="A13" s="164">
        <v>2004</v>
      </c>
      <c r="B13" s="187">
        <v>18.927444794952681</v>
      </c>
      <c r="C13" s="187">
        <v>25.59073503315588</v>
      </c>
      <c r="D13" s="187">
        <v>28.513622413113179</v>
      </c>
      <c r="E13" s="187">
        <v>25.566280813752261</v>
      </c>
      <c r="F13" s="187">
        <v>22.536537390376175</v>
      </c>
      <c r="G13" s="187">
        <v>15.19545946225484</v>
      </c>
      <c r="H13" s="187">
        <v>6.7053129163173244</v>
      </c>
      <c r="I13" s="187">
        <v>1.2354228234613296</v>
      </c>
      <c r="J13" s="187">
        <v>11.687647871539287</v>
      </c>
    </row>
    <row r="14" spans="1:10">
      <c r="A14" s="164">
        <v>2005</v>
      </c>
      <c r="B14" s="187">
        <v>16.568047337278106</v>
      </c>
      <c r="C14" s="187">
        <v>27.404499471538578</v>
      </c>
      <c r="D14" s="187">
        <v>27.68923723805187</v>
      </c>
      <c r="E14" s="187">
        <v>26.932045002078649</v>
      </c>
      <c r="F14" s="187">
        <v>23.825610917535069</v>
      </c>
      <c r="G14" s="187">
        <v>15.904432196055209</v>
      </c>
      <c r="H14" s="187">
        <v>6.8635068635068635</v>
      </c>
      <c r="I14" s="187">
        <v>1.3261076637702536</v>
      </c>
      <c r="J14" s="187">
        <v>11.930933918816834</v>
      </c>
    </row>
    <row r="15" spans="1:10">
      <c r="A15" s="164">
        <v>2006</v>
      </c>
      <c r="B15" s="187">
        <v>10.540184453227932</v>
      </c>
      <c r="C15" s="187">
        <v>28.006517239860848</v>
      </c>
      <c r="D15" s="187">
        <v>27.710683183016819</v>
      </c>
      <c r="E15" s="187">
        <v>26.843585191712126</v>
      </c>
      <c r="F15" s="187">
        <v>24.902455025724251</v>
      </c>
      <c r="G15" s="187">
        <v>16.997843343426375</v>
      </c>
      <c r="H15" s="187">
        <v>7.0408055304359634</v>
      </c>
      <c r="I15" s="187">
        <v>1.3085199185809828</v>
      </c>
      <c r="J15" s="187">
        <v>12.125183536683323</v>
      </c>
    </row>
    <row r="16" spans="1:10">
      <c r="A16" s="164">
        <v>2007</v>
      </c>
      <c r="B16" s="187">
        <v>8.6705202312138727</v>
      </c>
      <c r="C16" s="187">
        <v>27.687058250060932</v>
      </c>
      <c r="D16" s="187">
        <v>28.539576365663322</v>
      </c>
      <c r="E16" s="187">
        <v>27.283520596306111</v>
      </c>
      <c r="F16" s="187">
        <v>25.895949440352499</v>
      </c>
      <c r="G16" s="187">
        <v>17.954381114942471</v>
      </c>
      <c r="H16" s="187">
        <v>7.4635760063859049</v>
      </c>
      <c r="I16" s="187">
        <v>1.3709603625499862</v>
      </c>
      <c r="J16" s="187">
        <v>12.437964662536169</v>
      </c>
    </row>
    <row r="17" spans="1:10">
      <c r="A17" s="523" t="s">
        <v>6</v>
      </c>
      <c r="B17" s="523"/>
      <c r="C17" s="523"/>
      <c r="D17" s="523"/>
      <c r="E17" s="523"/>
      <c r="F17" s="523"/>
      <c r="G17" s="523"/>
      <c r="H17" s="523"/>
      <c r="I17" s="523"/>
      <c r="J17" s="523"/>
    </row>
    <row r="18" spans="1:10">
      <c r="A18" s="166">
        <v>1960</v>
      </c>
      <c r="B18" s="187">
        <v>10</v>
      </c>
      <c r="C18" s="187">
        <v>12.6</v>
      </c>
      <c r="D18" s="187">
        <v>11</v>
      </c>
      <c r="E18" s="187">
        <v>8.9</v>
      </c>
      <c r="F18" s="187">
        <v>6.8</v>
      </c>
      <c r="G18" s="187">
        <v>5.2</v>
      </c>
      <c r="H18" s="187">
        <v>3</v>
      </c>
      <c r="I18" s="187">
        <v>1.4</v>
      </c>
      <c r="J18" s="187">
        <v>6.5</v>
      </c>
    </row>
    <row r="19" spans="1:10">
      <c r="A19" s="166">
        <v>1970</v>
      </c>
      <c r="B19" s="187">
        <v>12.6</v>
      </c>
      <c r="C19" s="187">
        <v>18.899999999999999</v>
      </c>
      <c r="D19" s="187">
        <v>16.2</v>
      </c>
      <c r="E19" s="187">
        <v>11.1</v>
      </c>
      <c r="F19" s="187">
        <v>8.9</v>
      </c>
      <c r="G19" s="187">
        <v>6.3</v>
      </c>
      <c r="H19" s="187">
        <v>3.3</v>
      </c>
      <c r="I19" s="187">
        <v>1.4</v>
      </c>
      <c r="J19" s="187">
        <v>8.4</v>
      </c>
    </row>
    <row r="20" spans="1:10">
      <c r="A20" s="166">
        <v>1980</v>
      </c>
      <c r="B20" s="187">
        <v>19.2</v>
      </c>
      <c r="C20" s="187">
        <v>21.5</v>
      </c>
      <c r="D20" s="187">
        <v>18.899999999999999</v>
      </c>
      <c r="E20" s="187">
        <v>14.5</v>
      </c>
      <c r="F20" s="187">
        <v>11.3</v>
      </c>
      <c r="G20" s="187">
        <v>7</v>
      </c>
      <c r="H20" s="187">
        <v>3.2</v>
      </c>
      <c r="I20" s="187">
        <v>1.3</v>
      </c>
      <c r="J20" s="187">
        <v>9.9</v>
      </c>
    </row>
    <row r="21" spans="1:10">
      <c r="A21" s="166">
        <v>1990</v>
      </c>
      <c r="B21" s="187">
        <v>13.2</v>
      </c>
      <c r="C21" s="187">
        <v>23.4</v>
      </c>
      <c r="D21" s="187">
        <v>19.8</v>
      </c>
      <c r="E21" s="187">
        <v>16.5</v>
      </c>
      <c r="F21" s="187">
        <v>13.8</v>
      </c>
      <c r="G21" s="187">
        <v>8.4</v>
      </c>
      <c r="H21" s="187">
        <v>2.5</v>
      </c>
      <c r="I21" s="187">
        <v>0.9</v>
      </c>
      <c r="J21" s="187">
        <v>9.9</v>
      </c>
    </row>
    <row r="22" spans="1:10">
      <c r="A22" s="166">
        <v>2000</v>
      </c>
      <c r="B22" s="187">
        <v>17.2</v>
      </c>
      <c r="C22" s="187">
        <v>29.2</v>
      </c>
      <c r="D22" s="187">
        <v>25.4</v>
      </c>
      <c r="E22" s="187">
        <v>20.399999999999999</v>
      </c>
      <c r="F22" s="187">
        <v>15.4</v>
      </c>
      <c r="G22" s="187">
        <v>10.199999999999999</v>
      </c>
      <c r="H22" s="187">
        <v>3.6</v>
      </c>
      <c r="I22" s="187">
        <v>0.7</v>
      </c>
      <c r="J22" s="187">
        <v>10.7</v>
      </c>
    </row>
    <row r="23" spans="1:10">
      <c r="A23" s="166">
        <v>2001</v>
      </c>
      <c r="B23" s="187">
        <v>17</v>
      </c>
      <c r="C23" s="187">
        <v>30.8</v>
      </c>
      <c r="D23" s="187">
        <v>26.3</v>
      </c>
      <c r="E23" s="187">
        <v>21.1</v>
      </c>
      <c r="F23" s="187">
        <v>16.3</v>
      </c>
      <c r="G23" s="187">
        <v>10.7</v>
      </c>
      <c r="H23" s="187">
        <v>3.8</v>
      </c>
      <c r="I23" s="187">
        <v>0.8</v>
      </c>
      <c r="J23" s="187">
        <v>11</v>
      </c>
    </row>
    <row r="24" spans="1:10">
      <c r="A24" s="166">
        <v>2002</v>
      </c>
      <c r="B24" s="187">
        <v>14.021031547320982</v>
      </c>
      <c r="C24" s="187">
        <v>31.102546411946168</v>
      </c>
      <c r="D24" s="187">
        <v>28.666690457861545</v>
      </c>
      <c r="E24" s="187">
        <v>22.686240923086622</v>
      </c>
      <c r="F24" s="187">
        <v>17.833744347159971</v>
      </c>
      <c r="G24" s="187">
        <v>11.487033391843365</v>
      </c>
      <c r="H24" s="187">
        <v>4.2433697347893915</v>
      </c>
      <c r="I24" s="187">
        <v>0.79502243099001724</v>
      </c>
      <c r="J24" s="187">
        <v>11.643119622029991</v>
      </c>
    </row>
    <row r="25" spans="1:10">
      <c r="A25" s="166">
        <v>2003</v>
      </c>
      <c r="B25" s="187">
        <v>11.1</v>
      </c>
      <c r="C25" s="187">
        <v>29.7</v>
      </c>
      <c r="D25" s="187">
        <v>27.7</v>
      </c>
      <c r="E25" s="187">
        <v>23.2</v>
      </c>
      <c r="F25" s="187">
        <v>19.2</v>
      </c>
      <c r="G25" s="187">
        <v>11.7</v>
      </c>
      <c r="H25" s="187">
        <v>4.3</v>
      </c>
      <c r="I25" s="187">
        <v>0.8</v>
      </c>
      <c r="J25" s="187">
        <v>11.6</v>
      </c>
    </row>
    <row r="26" spans="1:10">
      <c r="A26" s="166">
        <v>2004</v>
      </c>
      <c r="B26" s="187">
        <v>15.711947626841244</v>
      </c>
      <c r="C26" s="187">
        <v>29.32590529247911</v>
      </c>
      <c r="D26" s="187">
        <v>27.236047611319719</v>
      </c>
      <c r="E26" s="187">
        <v>23.316045189590394</v>
      </c>
      <c r="F26" s="187">
        <v>19.923388278189531</v>
      </c>
      <c r="G26" s="187">
        <v>12.024534868293479</v>
      </c>
      <c r="H26" s="187">
        <v>4.6569596138926705</v>
      </c>
      <c r="I26" s="187">
        <v>0.76624169992295599</v>
      </c>
      <c r="J26" s="187">
        <v>11.565756947293609</v>
      </c>
    </row>
    <row r="27" spans="1:10">
      <c r="A27" s="166">
        <v>2005</v>
      </c>
      <c r="B27" s="187">
        <v>20.079560522826291</v>
      </c>
      <c r="C27" s="187">
        <v>29.456696306161621</v>
      </c>
      <c r="D27" s="187">
        <v>28.381783541269744</v>
      </c>
      <c r="E27" s="187">
        <v>25.071334122068343</v>
      </c>
      <c r="F27" s="187">
        <v>20.474647366747178</v>
      </c>
      <c r="G27" s="187">
        <v>12.394744834984458</v>
      </c>
      <c r="H27" s="187">
        <v>4.7297345718003401</v>
      </c>
      <c r="I27" s="187">
        <v>0.85899485123061936</v>
      </c>
      <c r="J27" s="187">
        <v>11.813408723747981</v>
      </c>
    </row>
    <row r="28" spans="1:10">
      <c r="A28" s="166">
        <v>2006</v>
      </c>
      <c r="B28" s="187">
        <v>17.505470459518598</v>
      </c>
      <c r="C28" s="187">
        <v>31.407318355999699</v>
      </c>
      <c r="D28" s="187">
        <v>28.199027126756057</v>
      </c>
      <c r="E28" s="187">
        <v>26.491527036495594</v>
      </c>
      <c r="F28" s="187">
        <v>21.351275437456714</v>
      </c>
      <c r="G28" s="187">
        <v>13.024012104856057</v>
      </c>
      <c r="H28" s="187">
        <v>4.7535503330400903</v>
      </c>
      <c r="I28" s="187">
        <v>0.84275741114034186</v>
      </c>
      <c r="J28" s="187">
        <v>12.014642316914273</v>
      </c>
    </row>
    <row r="29" spans="1:10">
      <c r="A29" s="166">
        <v>2007</v>
      </c>
      <c r="B29" s="187">
        <v>20.40320621811999</v>
      </c>
      <c r="C29" s="187">
        <v>30.928187758732765</v>
      </c>
      <c r="D29" s="187">
        <v>29.362237931976093</v>
      </c>
      <c r="E29" s="187">
        <v>26.687870213494296</v>
      </c>
      <c r="F29" s="187">
        <v>22.51641280090135</v>
      </c>
      <c r="G29" s="187">
        <v>14.046278866046633</v>
      </c>
      <c r="H29" s="187">
        <v>5.0344286725756016</v>
      </c>
      <c r="I29" s="187">
        <v>0.92018756250717293</v>
      </c>
      <c r="J29" s="187">
        <v>12.330900398328271</v>
      </c>
    </row>
  </sheetData>
  <mergeCells count="5">
    <mergeCell ref="B3:I3"/>
    <mergeCell ref="A4:J4"/>
    <mergeCell ref="A17:J17"/>
    <mergeCell ref="A2:A3"/>
    <mergeCell ref="J2:J3"/>
  </mergeCells>
  <pageMargins left="0.74803149606299213" right="0.74803149606299213" top="0.62992125984251968" bottom="0.86614173228346458" header="0.51181102362204722" footer="0.51181102362204722"/>
  <pageSetup paperSize="9" orientation="portrait" verticalDpi="300" r:id="rId1"/>
  <headerFooter alignWithMargins="0"/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623EF1-2B86-41C6-BC30-6A527F03F520}">
  <sheetPr codeName="Munka9"/>
  <dimension ref="A1:K15"/>
  <sheetViews>
    <sheetView zoomScaleNormal="100" workbookViewId="0"/>
  </sheetViews>
  <sheetFormatPr defaultRowHeight="11.25"/>
  <cols>
    <col min="1" max="1" width="6.140625" style="158" customWidth="1"/>
    <col min="2" max="6" width="7.7109375" style="158" customWidth="1"/>
    <col min="7" max="7" width="7.85546875" style="158" customWidth="1"/>
    <col min="8" max="8" width="9.28515625" style="158" customWidth="1"/>
    <col min="9" max="11" width="8.7109375" style="158" customWidth="1"/>
    <col min="12" max="16384" width="9.140625" style="158"/>
  </cols>
  <sheetData>
    <row r="1" spans="1:11" s="185" customFormat="1" ht="12" thickBot="1">
      <c r="A1" s="170" t="s">
        <v>167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</row>
    <row r="2" spans="1:11" ht="24.75" customHeight="1">
      <c r="A2" s="519" t="s">
        <v>8</v>
      </c>
      <c r="B2" s="558" t="s">
        <v>166</v>
      </c>
      <c r="C2" s="559"/>
      <c r="D2" s="559"/>
      <c r="E2" s="559"/>
      <c r="F2" s="564"/>
      <c r="G2" s="517" t="s">
        <v>165</v>
      </c>
      <c r="H2" s="517" t="s">
        <v>164</v>
      </c>
      <c r="I2" s="558" t="s">
        <v>163</v>
      </c>
      <c r="J2" s="559"/>
      <c r="K2" s="559"/>
    </row>
    <row r="3" spans="1:11" ht="35.25" customHeight="1">
      <c r="A3" s="520"/>
      <c r="B3" s="203">
        <v>0</v>
      </c>
      <c r="C3" s="203">
        <v>1</v>
      </c>
      <c r="D3" s="203">
        <v>2</v>
      </c>
      <c r="E3" s="203">
        <v>3</v>
      </c>
      <c r="F3" s="168" t="s">
        <v>162</v>
      </c>
      <c r="G3" s="518"/>
      <c r="H3" s="518"/>
      <c r="I3" s="168" t="s">
        <v>161</v>
      </c>
      <c r="J3" s="168" t="s">
        <v>160</v>
      </c>
      <c r="K3" s="167" t="s">
        <v>84</v>
      </c>
    </row>
    <row r="4" spans="1:11" s="165" customFormat="1">
      <c r="A4" s="202">
        <v>1960</v>
      </c>
      <c r="B4" s="163">
        <v>7439</v>
      </c>
      <c r="C4" s="163">
        <v>5577</v>
      </c>
      <c r="D4" s="163">
        <v>2445</v>
      </c>
      <c r="E4" s="162">
        <v>732</v>
      </c>
      <c r="F4" s="162">
        <v>397</v>
      </c>
      <c r="G4" s="163">
        <v>16590</v>
      </c>
      <c r="H4" s="162">
        <v>44.8</v>
      </c>
      <c r="I4" s="163">
        <v>5479</v>
      </c>
      <c r="J4" s="163">
        <v>6159</v>
      </c>
      <c r="K4" s="163">
        <v>11638</v>
      </c>
    </row>
    <row r="5" spans="1:11">
      <c r="A5" s="201">
        <v>1970</v>
      </c>
      <c r="B5" s="199">
        <v>9179</v>
      </c>
      <c r="C5" s="199">
        <v>8545</v>
      </c>
      <c r="D5" s="199">
        <v>3566</v>
      </c>
      <c r="E5" s="200">
        <v>969</v>
      </c>
      <c r="F5" s="200">
        <v>582</v>
      </c>
      <c r="G5" s="199">
        <v>22841</v>
      </c>
      <c r="H5" s="200">
        <v>40.200000000000003</v>
      </c>
      <c r="I5" s="199">
        <v>7729</v>
      </c>
      <c r="J5" s="199">
        <v>8928</v>
      </c>
      <c r="K5" s="199">
        <v>16657</v>
      </c>
    </row>
    <row r="6" spans="1:11">
      <c r="A6" s="201">
        <v>1980</v>
      </c>
      <c r="B6" s="160">
        <v>8717</v>
      </c>
      <c r="C6" s="160">
        <v>10264</v>
      </c>
      <c r="D6" s="160">
        <v>6746</v>
      </c>
      <c r="E6" s="160">
        <v>1402</v>
      </c>
      <c r="F6" s="161">
        <v>668</v>
      </c>
      <c r="G6" s="160">
        <v>27797</v>
      </c>
      <c r="H6" s="161">
        <v>31.4</v>
      </c>
      <c r="I6" s="160">
        <v>12638</v>
      </c>
      <c r="J6" s="160">
        <v>12472</v>
      </c>
      <c r="K6" s="160">
        <v>25110</v>
      </c>
    </row>
    <row r="7" spans="1:11">
      <c r="A7" s="164">
        <v>1990</v>
      </c>
      <c r="B7" s="160">
        <v>7347</v>
      </c>
      <c r="C7" s="160">
        <v>8953</v>
      </c>
      <c r="D7" s="160">
        <v>7020</v>
      </c>
      <c r="E7" s="160">
        <v>1250</v>
      </c>
      <c r="F7" s="161">
        <v>318</v>
      </c>
      <c r="G7" s="160">
        <v>24888</v>
      </c>
      <c r="H7" s="161">
        <v>29.5</v>
      </c>
      <c r="I7" s="160">
        <v>9022</v>
      </c>
      <c r="J7" s="160">
        <v>17081</v>
      </c>
      <c r="K7" s="160">
        <v>26103</v>
      </c>
    </row>
    <row r="8" spans="1:11">
      <c r="A8" s="201">
        <v>2000</v>
      </c>
      <c r="B8" s="160">
        <v>9063</v>
      </c>
      <c r="C8" s="160">
        <v>8500</v>
      </c>
      <c r="D8" s="160">
        <v>5174</v>
      </c>
      <c r="E8" s="160">
        <v>1018</v>
      </c>
      <c r="F8" s="160">
        <v>232</v>
      </c>
      <c r="G8" s="160">
        <v>23987</v>
      </c>
      <c r="H8" s="161">
        <v>37.799999999999997</v>
      </c>
      <c r="I8" s="160">
        <v>7182</v>
      </c>
      <c r="J8" s="160">
        <v>15744</v>
      </c>
      <c r="K8" s="160">
        <v>22926</v>
      </c>
    </row>
    <row r="9" spans="1:11">
      <c r="A9" s="201">
        <v>2001</v>
      </c>
      <c r="B9" s="160">
        <v>9443</v>
      </c>
      <c r="C9" s="160">
        <v>8618</v>
      </c>
      <c r="D9" s="160">
        <v>5147</v>
      </c>
      <c r="E9" s="160">
        <v>963</v>
      </c>
      <c r="F9" s="161">
        <v>220</v>
      </c>
      <c r="G9" s="160">
        <v>24391</v>
      </c>
      <c r="H9" s="159">
        <v>38.715099831905214</v>
      </c>
      <c r="I9" s="160">
        <v>7089</v>
      </c>
      <c r="J9" s="160">
        <v>15687</v>
      </c>
      <c r="K9" s="160">
        <v>22776</v>
      </c>
    </row>
    <row r="10" spans="1:11">
      <c r="A10" s="201">
        <v>2002</v>
      </c>
      <c r="B10" s="160">
        <v>10085</v>
      </c>
      <c r="C10" s="160">
        <v>8833</v>
      </c>
      <c r="D10" s="160">
        <v>5292</v>
      </c>
      <c r="E10" s="160">
        <v>1064</v>
      </c>
      <c r="F10" s="161">
        <v>232</v>
      </c>
      <c r="G10" s="160">
        <v>25506</v>
      </c>
      <c r="H10" s="159">
        <v>39.53971614522073</v>
      </c>
      <c r="I10" s="160">
        <v>6861</v>
      </c>
      <c r="J10" s="160">
        <v>16769</v>
      </c>
      <c r="K10" s="160">
        <v>23630</v>
      </c>
    </row>
    <row r="11" spans="1:11">
      <c r="A11" s="201">
        <v>2003</v>
      </c>
      <c r="B11" s="160">
        <v>9496</v>
      </c>
      <c r="C11" s="160">
        <v>8803</v>
      </c>
      <c r="D11" s="160">
        <v>5412</v>
      </c>
      <c r="E11" s="160">
        <v>1098</v>
      </c>
      <c r="F11" s="161">
        <v>237</v>
      </c>
      <c r="G11" s="160">
        <v>25046</v>
      </c>
      <c r="H11" s="159">
        <v>37.914237802443502</v>
      </c>
      <c r="I11" s="160">
        <v>6714</v>
      </c>
      <c r="J11" s="160">
        <v>17266</v>
      </c>
      <c r="K11" s="160">
        <v>23980</v>
      </c>
    </row>
    <row r="12" spans="1:11">
      <c r="A12" s="201">
        <v>2004</v>
      </c>
      <c r="B12" s="160">
        <v>9693</v>
      </c>
      <c r="C12" s="160">
        <v>8365</v>
      </c>
      <c r="D12" s="160">
        <v>5201</v>
      </c>
      <c r="E12" s="160">
        <v>1097</v>
      </c>
      <c r="F12" s="161">
        <v>282</v>
      </c>
      <c r="G12" s="160">
        <v>24638</v>
      </c>
      <c r="H12" s="159">
        <v>39.341667343128499</v>
      </c>
      <c r="I12" s="160">
        <v>6527</v>
      </c>
      <c r="J12" s="160">
        <v>16760</v>
      </c>
      <c r="K12" s="160">
        <v>23287</v>
      </c>
    </row>
    <row r="13" spans="1:11">
      <c r="A13" s="201">
        <v>2005</v>
      </c>
      <c r="B13" s="160">
        <v>9656</v>
      </c>
      <c r="C13" s="160">
        <v>8144</v>
      </c>
      <c r="D13" s="160">
        <v>5384</v>
      </c>
      <c r="E13" s="160">
        <v>1238</v>
      </c>
      <c r="F13" s="161">
        <v>382</v>
      </c>
      <c r="G13" s="160">
        <v>24804</v>
      </c>
      <c r="H13" s="159">
        <v>38.929204966940816</v>
      </c>
      <c r="I13" s="160">
        <v>6833</v>
      </c>
      <c r="J13" s="160">
        <v>17566</v>
      </c>
      <c r="K13" s="160">
        <v>24399</v>
      </c>
    </row>
    <row r="14" spans="1:11">
      <c r="A14" s="201">
        <v>2006</v>
      </c>
      <c r="B14" s="160">
        <v>9773</v>
      </c>
      <c r="C14" s="160">
        <v>8170</v>
      </c>
      <c r="D14" s="160">
        <v>5181</v>
      </c>
      <c r="E14" s="160">
        <v>1357</v>
      </c>
      <c r="F14" s="161">
        <v>388</v>
      </c>
      <c r="G14" s="160">
        <v>24869</v>
      </c>
      <c r="H14" s="159">
        <v>39.297921106598579</v>
      </c>
      <c r="I14" s="160">
        <v>7068</v>
      </c>
      <c r="J14" s="160">
        <v>17299</v>
      </c>
      <c r="K14" s="160">
        <v>24367</v>
      </c>
    </row>
    <row r="15" spans="1:11">
      <c r="A15" s="201">
        <v>2007</v>
      </c>
      <c r="B15" s="160">
        <v>9929</v>
      </c>
      <c r="C15" s="160">
        <v>8248</v>
      </c>
      <c r="D15" s="160">
        <v>5232</v>
      </c>
      <c r="E15" s="160">
        <v>1396</v>
      </c>
      <c r="F15" s="161">
        <v>355</v>
      </c>
      <c r="G15" s="160">
        <v>25160</v>
      </c>
      <c r="H15" s="159">
        <f>+B15*100/G15</f>
        <v>39.463434022257552</v>
      </c>
      <c r="I15" s="160">
        <v>6799</v>
      </c>
      <c r="J15" s="160">
        <v>17688</v>
      </c>
      <c r="K15" s="160">
        <v>24487</v>
      </c>
    </row>
  </sheetData>
  <mergeCells count="5">
    <mergeCell ref="I2:K2"/>
    <mergeCell ref="B2:F2"/>
    <mergeCell ref="A2:A3"/>
    <mergeCell ref="G2:G3"/>
    <mergeCell ref="H2:H3"/>
  </mergeCells>
  <pageMargins left="0.74803149606299213" right="0.74803149606299213" top="0.62992125984251968" bottom="0.86614173228346458" header="0.51181102362204722" footer="0.51181102362204722"/>
  <pageSetup paperSize="9" orientation="portrait" verticalDpi="300" r:id="rId1"/>
  <headerFooter alignWithMargins="0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762FC-F2F7-4F02-9192-C9FFA29D2DE2}">
  <sheetPr codeName="Munka13"/>
  <dimension ref="A1:H18"/>
  <sheetViews>
    <sheetView zoomScaleNormal="100" workbookViewId="0"/>
  </sheetViews>
  <sheetFormatPr defaultRowHeight="11.25"/>
  <cols>
    <col min="1" max="1" width="15.5703125" style="158" customWidth="1"/>
    <col min="2" max="8" width="8.140625" style="158" customWidth="1"/>
    <col min="9" max="16384" width="9.140625" style="158"/>
  </cols>
  <sheetData>
    <row r="1" spans="1:8" ht="12" thickBot="1">
      <c r="A1" s="170" t="s">
        <v>177</v>
      </c>
      <c r="B1" s="186"/>
      <c r="C1" s="186"/>
      <c r="D1" s="186"/>
      <c r="E1" s="186"/>
      <c r="F1" s="186"/>
      <c r="G1" s="186"/>
      <c r="H1" s="186"/>
    </row>
    <row r="2" spans="1:8">
      <c r="A2" s="209" t="s">
        <v>176</v>
      </c>
      <c r="B2" s="208">
        <v>1990</v>
      </c>
      <c r="C2" s="208">
        <v>2000</v>
      </c>
      <c r="D2" s="208">
        <v>2003</v>
      </c>
      <c r="E2" s="208">
        <v>2004</v>
      </c>
      <c r="F2" s="208">
        <v>2005</v>
      </c>
      <c r="G2" s="208">
        <v>2006</v>
      </c>
      <c r="H2" s="208">
        <v>2007</v>
      </c>
    </row>
    <row r="3" spans="1:8">
      <c r="A3" s="524" t="s">
        <v>175</v>
      </c>
      <c r="B3" s="524"/>
      <c r="C3" s="524"/>
      <c r="D3" s="524"/>
      <c r="E3" s="524"/>
      <c r="F3" s="524"/>
      <c r="G3" s="524"/>
      <c r="H3" s="524"/>
    </row>
    <row r="4" spans="1:8">
      <c r="A4" s="173" t="s">
        <v>173</v>
      </c>
      <c r="B4" s="160">
        <v>1782</v>
      </c>
      <c r="C4" s="160">
        <v>1355</v>
      </c>
      <c r="D4" s="160">
        <v>1255</v>
      </c>
      <c r="E4" s="160">
        <v>1297</v>
      </c>
      <c r="F4" s="160">
        <v>1233</v>
      </c>
      <c r="G4" s="160">
        <v>1229</v>
      </c>
      <c r="H4" s="160">
        <v>1231</v>
      </c>
    </row>
    <row r="5" spans="1:8">
      <c r="A5" s="182" t="s">
        <v>172</v>
      </c>
      <c r="B5" s="160">
        <v>4941</v>
      </c>
      <c r="C5" s="160">
        <v>3818</v>
      </c>
      <c r="D5" s="160">
        <v>3689</v>
      </c>
      <c r="E5" s="160">
        <v>3676</v>
      </c>
      <c r="F5" s="160">
        <v>3560</v>
      </c>
      <c r="G5" s="160">
        <v>3629</v>
      </c>
      <c r="H5" s="160">
        <v>3606</v>
      </c>
    </row>
    <row r="6" spans="1:8">
      <c r="A6" s="182" t="s">
        <v>171</v>
      </c>
      <c r="B6" s="160">
        <v>6006</v>
      </c>
      <c r="C6" s="160">
        <v>5896</v>
      </c>
      <c r="D6" s="160">
        <v>5620</v>
      </c>
      <c r="E6" s="160">
        <v>5334</v>
      </c>
      <c r="F6" s="160">
        <v>5425</v>
      </c>
      <c r="G6" s="160">
        <v>5394</v>
      </c>
      <c r="H6" s="160">
        <v>5405</v>
      </c>
    </row>
    <row r="7" spans="1:8">
      <c r="A7" s="173" t="s">
        <v>170</v>
      </c>
      <c r="B7" s="160">
        <v>4849</v>
      </c>
      <c r="C7" s="160">
        <v>4562</v>
      </c>
      <c r="D7" s="160">
        <v>4905</v>
      </c>
      <c r="E7" s="160">
        <v>4747</v>
      </c>
      <c r="F7" s="160">
        <v>4875</v>
      </c>
      <c r="G7" s="160">
        <v>4656</v>
      </c>
      <c r="H7" s="160">
        <v>4554</v>
      </c>
    </row>
    <row r="8" spans="1:8">
      <c r="A8" s="173" t="s">
        <v>169</v>
      </c>
      <c r="B8" s="160">
        <v>3688</v>
      </c>
      <c r="C8" s="160">
        <v>3178</v>
      </c>
      <c r="D8" s="160">
        <v>3796</v>
      </c>
      <c r="E8" s="160">
        <v>3790</v>
      </c>
      <c r="F8" s="160">
        <v>3935</v>
      </c>
      <c r="G8" s="160">
        <v>3986</v>
      </c>
      <c r="H8" s="160">
        <v>4097</v>
      </c>
    </row>
    <row r="9" spans="1:8">
      <c r="A9" s="182" t="s">
        <v>168</v>
      </c>
      <c r="B9" s="160">
        <v>3622</v>
      </c>
      <c r="C9" s="160">
        <v>5178</v>
      </c>
      <c r="D9" s="160">
        <v>5781</v>
      </c>
      <c r="E9" s="160">
        <v>5794</v>
      </c>
      <c r="F9" s="160">
        <v>5776</v>
      </c>
      <c r="G9" s="160">
        <v>5975</v>
      </c>
      <c r="H9" s="160">
        <v>6267</v>
      </c>
    </row>
    <row r="10" spans="1:8">
      <c r="A10" s="207" t="s">
        <v>5</v>
      </c>
      <c r="B10" s="205">
        <v>24888</v>
      </c>
      <c r="C10" s="205">
        <v>23987</v>
      </c>
      <c r="D10" s="205">
        <v>25046</v>
      </c>
      <c r="E10" s="205">
        <v>24638</v>
      </c>
      <c r="F10" s="205">
        <v>24804</v>
      </c>
      <c r="G10" s="205">
        <v>24869</v>
      </c>
      <c r="H10" s="205">
        <v>25160</v>
      </c>
    </row>
    <row r="11" spans="1:8">
      <c r="A11" s="523" t="s">
        <v>174</v>
      </c>
      <c r="B11" s="523"/>
      <c r="C11" s="523"/>
      <c r="D11" s="523"/>
      <c r="E11" s="523"/>
      <c r="F11" s="523"/>
      <c r="G11" s="523"/>
      <c r="H11" s="523"/>
    </row>
    <row r="12" spans="1:8">
      <c r="A12" s="173" t="s">
        <v>173</v>
      </c>
      <c r="B12" s="159">
        <v>7.1</v>
      </c>
      <c r="C12" s="159">
        <v>5.6488931504564972</v>
      </c>
      <c r="D12" s="159">
        <v>5.0107801644973247</v>
      </c>
      <c r="E12" s="198">
        <v>5.2642259923695107</v>
      </c>
      <c r="F12" s="198">
        <v>4.9709724238026123</v>
      </c>
      <c r="G12" s="198">
        <v>4.9418955325907756</v>
      </c>
      <c r="H12" s="198">
        <v>4.8926868044515102</v>
      </c>
    </row>
    <row r="13" spans="1:8">
      <c r="A13" s="182" t="s">
        <v>172</v>
      </c>
      <c r="B13" s="159">
        <v>19.899999999999999</v>
      </c>
      <c r="C13" s="159">
        <v>15.916955017301039</v>
      </c>
      <c r="D13" s="159">
        <v>14.728898826159865</v>
      </c>
      <c r="E13" s="198">
        <v>14.920042211218442</v>
      </c>
      <c r="F13" s="198">
        <v>14.352523786486051</v>
      </c>
      <c r="G13" s="198">
        <v>14.59246451405364</v>
      </c>
      <c r="H13" s="198">
        <v>14.332273449920509</v>
      </c>
    </row>
    <row r="14" spans="1:8">
      <c r="A14" s="182" t="s">
        <v>171</v>
      </c>
      <c r="B14" s="159">
        <v>24.1</v>
      </c>
      <c r="C14" s="159">
        <v>24.579980822945764</v>
      </c>
      <c r="D14" s="159">
        <v>22.438712768505948</v>
      </c>
      <c r="E14" s="198">
        <v>21.649484536082475</v>
      </c>
      <c r="F14" s="198">
        <v>21.871472343170456</v>
      </c>
      <c r="G14" s="198">
        <v>21.689653785837791</v>
      </c>
      <c r="H14" s="198">
        <v>21.482511923688396</v>
      </c>
    </row>
    <row r="15" spans="1:8">
      <c r="A15" s="173" t="s">
        <v>170</v>
      </c>
      <c r="B15" s="159">
        <v>19.5</v>
      </c>
      <c r="C15" s="159">
        <v>19.018635094009255</v>
      </c>
      <c r="D15" s="159">
        <v>19.583965503473607</v>
      </c>
      <c r="E15" s="198">
        <v>19.266985956652327</v>
      </c>
      <c r="F15" s="198">
        <v>19.654088050314467</v>
      </c>
      <c r="G15" s="198">
        <v>18.722103824037958</v>
      </c>
      <c r="H15" s="198">
        <v>18.100158982511925</v>
      </c>
    </row>
    <row r="16" spans="1:8">
      <c r="A16" s="173" t="s">
        <v>169</v>
      </c>
      <c r="B16" s="159">
        <v>14.8</v>
      </c>
      <c r="C16" s="159">
        <v>13.248843123358485</v>
      </c>
      <c r="D16" s="159">
        <v>15.156112752535336</v>
      </c>
      <c r="E16" s="198">
        <v>15.382742105690397</v>
      </c>
      <c r="F16" s="198">
        <v>15.864376713433318</v>
      </c>
      <c r="G16" s="198">
        <v>16.027986650046241</v>
      </c>
      <c r="H16" s="198">
        <v>16.283783783783782</v>
      </c>
    </row>
    <row r="17" spans="1:8">
      <c r="A17" s="182" t="s">
        <v>168</v>
      </c>
      <c r="B17" s="159">
        <v>14.6</v>
      </c>
      <c r="C17" s="159">
        <v>21.586692791928961</v>
      </c>
      <c r="D17" s="159">
        <v>23.081529984827917</v>
      </c>
      <c r="E17" s="198">
        <v>23.516519197986849</v>
      </c>
      <c r="F17" s="198">
        <v>23.286566682793097</v>
      </c>
      <c r="G17" s="198">
        <v>24.025895693433593</v>
      </c>
      <c r="H17" s="198">
        <v>24.908585055643879</v>
      </c>
    </row>
    <row r="18" spans="1:8">
      <c r="A18" s="207" t="s">
        <v>5</v>
      </c>
      <c r="B18" s="206">
        <v>100</v>
      </c>
      <c r="C18" s="206">
        <v>100</v>
      </c>
      <c r="D18" s="206">
        <v>100</v>
      </c>
      <c r="E18" s="206">
        <v>100</v>
      </c>
      <c r="F18" s="206">
        <v>100</v>
      </c>
      <c r="G18" s="206">
        <v>100</v>
      </c>
      <c r="H18" s="206">
        <v>100</v>
      </c>
    </row>
  </sheetData>
  <mergeCells count="2">
    <mergeCell ref="A3:H3"/>
    <mergeCell ref="A11:H11"/>
  </mergeCells>
  <pageMargins left="0.74803149606299213" right="0.74803149606299213" top="0.62992125984251968" bottom="0.86614173228346458" header="0.51181102362204722" footer="0.51181102362204722"/>
  <pageSetup paperSize="9" orientation="portrait" verticalDpi="300" r:id="rId1"/>
  <headerFooter alignWithMargins="0"/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D0F6A3-B391-4914-A15A-AFD1FE62D912}">
  <sheetPr codeName="Munka30"/>
  <dimension ref="A1:J16"/>
  <sheetViews>
    <sheetView zoomScaleNormal="100" workbookViewId="0"/>
  </sheetViews>
  <sheetFormatPr defaultRowHeight="11.25"/>
  <cols>
    <col min="1" max="1" width="10.85546875" style="210" customWidth="1"/>
    <col min="2" max="10" width="8.5703125" style="210" customWidth="1"/>
    <col min="11" max="16384" width="9.140625" style="210"/>
  </cols>
  <sheetData>
    <row r="1" spans="1:10" ht="12" thickBot="1">
      <c r="A1" s="218" t="s">
        <v>183</v>
      </c>
      <c r="B1" s="217"/>
      <c r="C1" s="217"/>
      <c r="D1" s="217"/>
      <c r="E1" s="217"/>
      <c r="F1" s="217"/>
      <c r="G1" s="217"/>
      <c r="H1" s="217"/>
      <c r="I1" s="217"/>
      <c r="J1" s="217"/>
    </row>
    <row r="2" spans="1:10">
      <c r="A2" s="519" t="s">
        <v>8</v>
      </c>
      <c r="B2" s="517" t="s">
        <v>182</v>
      </c>
      <c r="C2" s="565"/>
      <c r="D2" s="565"/>
      <c r="E2" s="517" t="s">
        <v>181</v>
      </c>
      <c r="F2" s="565"/>
      <c r="G2" s="565"/>
      <c r="H2" s="517" t="s">
        <v>180</v>
      </c>
      <c r="I2" s="565"/>
      <c r="J2" s="566"/>
    </row>
    <row r="3" spans="1:10">
      <c r="A3" s="527"/>
      <c r="B3" s="216" t="s">
        <v>179</v>
      </c>
      <c r="C3" s="216" t="s">
        <v>178</v>
      </c>
      <c r="D3" s="216" t="s">
        <v>84</v>
      </c>
      <c r="E3" s="216" t="s">
        <v>179</v>
      </c>
      <c r="F3" s="216" t="s">
        <v>178</v>
      </c>
      <c r="G3" s="216" t="s">
        <v>84</v>
      </c>
      <c r="H3" s="216" t="s">
        <v>179</v>
      </c>
      <c r="I3" s="216" t="s">
        <v>178</v>
      </c>
      <c r="J3" s="215" t="s">
        <v>84</v>
      </c>
    </row>
    <row r="4" spans="1:10">
      <c r="A4" s="214">
        <v>1960</v>
      </c>
      <c r="B4" s="213">
        <v>75788</v>
      </c>
      <c r="C4" s="213">
        <v>70673</v>
      </c>
      <c r="D4" s="213">
        <v>146461</v>
      </c>
      <c r="E4" s="213">
        <v>71626</v>
      </c>
      <c r="F4" s="213">
        <v>66819</v>
      </c>
      <c r="G4" s="213">
        <v>138445</v>
      </c>
      <c r="H4" s="213">
        <v>4162</v>
      </c>
      <c r="I4" s="213">
        <v>3854</v>
      </c>
      <c r="J4" s="213">
        <v>8016</v>
      </c>
    </row>
    <row r="5" spans="1:10">
      <c r="A5" s="212">
        <v>1970</v>
      </c>
      <c r="B5" s="211">
        <v>78366</v>
      </c>
      <c r="C5" s="211">
        <v>73453</v>
      </c>
      <c r="D5" s="211">
        <v>151819</v>
      </c>
      <c r="E5" s="211">
        <v>74055</v>
      </c>
      <c r="F5" s="211">
        <v>69525</v>
      </c>
      <c r="G5" s="211">
        <v>143580</v>
      </c>
      <c r="H5" s="211">
        <v>4311</v>
      </c>
      <c r="I5" s="211">
        <v>3928</v>
      </c>
      <c r="J5" s="211">
        <v>8239</v>
      </c>
    </row>
    <row r="6" spans="1:10">
      <c r="A6" s="212">
        <v>1975</v>
      </c>
      <c r="B6" s="211">
        <v>99907</v>
      </c>
      <c r="C6" s="211">
        <v>94333</v>
      </c>
      <c r="D6" s="211">
        <v>194240</v>
      </c>
      <c r="E6" s="211">
        <v>94338</v>
      </c>
      <c r="F6" s="211">
        <v>89098</v>
      </c>
      <c r="G6" s="211">
        <v>183436</v>
      </c>
      <c r="H6" s="211">
        <v>5569</v>
      </c>
      <c r="I6" s="211">
        <v>5235</v>
      </c>
      <c r="J6" s="211">
        <v>10804</v>
      </c>
    </row>
    <row r="7" spans="1:10">
      <c r="A7" s="212">
        <v>1980</v>
      </c>
      <c r="B7" s="211">
        <v>76115</v>
      </c>
      <c r="C7" s="211">
        <v>72558</v>
      </c>
      <c r="D7" s="211">
        <v>148673</v>
      </c>
      <c r="E7" s="211">
        <v>70745</v>
      </c>
      <c r="F7" s="211">
        <v>67323</v>
      </c>
      <c r="G7" s="211">
        <v>138068</v>
      </c>
      <c r="H7" s="211">
        <v>5370</v>
      </c>
      <c r="I7" s="211">
        <v>5235</v>
      </c>
      <c r="J7" s="211">
        <v>10605</v>
      </c>
    </row>
    <row r="8" spans="1:10">
      <c r="A8" s="212">
        <v>1990</v>
      </c>
      <c r="B8" s="211">
        <v>64216</v>
      </c>
      <c r="C8" s="211">
        <v>61463</v>
      </c>
      <c r="D8" s="211">
        <v>125679</v>
      </c>
      <c r="E8" s="211">
        <v>55735</v>
      </c>
      <c r="F8" s="211">
        <v>53433</v>
      </c>
      <c r="G8" s="211">
        <v>109168</v>
      </c>
      <c r="H8" s="211">
        <v>8481</v>
      </c>
      <c r="I8" s="211">
        <v>8030</v>
      </c>
      <c r="J8" s="211">
        <v>16511</v>
      </c>
    </row>
    <row r="9" spans="1:10">
      <c r="A9" s="212">
        <v>2000</v>
      </c>
      <c r="B9" s="211">
        <v>50242</v>
      </c>
      <c r="C9" s="211">
        <v>47355</v>
      </c>
      <c r="D9" s="211">
        <v>97597</v>
      </c>
      <c r="E9" s="211">
        <v>35624</v>
      </c>
      <c r="F9" s="211">
        <v>33631</v>
      </c>
      <c r="G9" s="211">
        <v>69255</v>
      </c>
      <c r="H9" s="211">
        <v>14618</v>
      </c>
      <c r="I9" s="211">
        <v>13724</v>
      </c>
      <c r="J9" s="211">
        <v>28342</v>
      </c>
    </row>
    <row r="10" spans="1:10">
      <c r="A10" s="212">
        <v>2001</v>
      </c>
      <c r="B10" s="211">
        <v>50034</v>
      </c>
      <c r="C10" s="211">
        <v>47013</v>
      </c>
      <c r="D10" s="211">
        <v>97047</v>
      </c>
      <c r="E10" s="211">
        <v>34820</v>
      </c>
      <c r="F10" s="211">
        <v>32785</v>
      </c>
      <c r="G10" s="211">
        <v>67605</v>
      </c>
      <c r="H10" s="211">
        <v>15214</v>
      </c>
      <c r="I10" s="211">
        <v>14228</v>
      </c>
      <c r="J10" s="211">
        <v>29442</v>
      </c>
    </row>
    <row r="11" spans="1:10">
      <c r="A11" s="212">
        <v>2002</v>
      </c>
      <c r="B11" s="211">
        <v>49695</v>
      </c>
      <c r="C11" s="211">
        <v>47109</v>
      </c>
      <c r="D11" s="211">
        <v>96804</v>
      </c>
      <c r="E11" s="211">
        <v>34011</v>
      </c>
      <c r="F11" s="211">
        <v>32441</v>
      </c>
      <c r="G11" s="211">
        <v>66452</v>
      </c>
      <c r="H11" s="211">
        <v>15684</v>
      </c>
      <c r="I11" s="211">
        <v>14668</v>
      </c>
      <c r="J11" s="211">
        <v>30352</v>
      </c>
    </row>
    <row r="12" spans="1:10">
      <c r="A12" s="212">
        <v>2003</v>
      </c>
      <c r="B12" s="211">
        <v>48863</v>
      </c>
      <c r="C12" s="211">
        <v>45784</v>
      </c>
      <c r="D12" s="211">
        <v>94647</v>
      </c>
      <c r="E12" s="211">
        <v>33097</v>
      </c>
      <c r="F12" s="211">
        <v>30986</v>
      </c>
      <c r="G12" s="211">
        <v>64083</v>
      </c>
      <c r="H12" s="211">
        <v>15766</v>
      </c>
      <c r="I12" s="211">
        <v>14798</v>
      </c>
      <c r="J12" s="211">
        <v>30564</v>
      </c>
    </row>
    <row r="13" spans="1:10">
      <c r="A13" s="212">
        <v>2004</v>
      </c>
      <c r="B13" s="211">
        <v>48778</v>
      </c>
      <c r="C13" s="211">
        <v>46359</v>
      </c>
      <c r="D13" s="211">
        <v>95137</v>
      </c>
      <c r="E13" s="211">
        <v>32229</v>
      </c>
      <c r="F13" s="211">
        <v>30517</v>
      </c>
      <c r="G13" s="211">
        <v>62746</v>
      </c>
      <c r="H13" s="211">
        <v>16549</v>
      </c>
      <c r="I13" s="211">
        <v>15842</v>
      </c>
      <c r="J13" s="211">
        <v>32391</v>
      </c>
    </row>
    <row r="14" spans="1:10">
      <c r="A14" s="212">
        <v>2005</v>
      </c>
      <c r="B14" s="211">
        <v>50327</v>
      </c>
      <c r="C14" s="211">
        <v>47169</v>
      </c>
      <c r="D14" s="211">
        <v>97496</v>
      </c>
      <c r="E14" s="211">
        <v>32982</v>
      </c>
      <c r="F14" s="211">
        <v>30435</v>
      </c>
      <c r="G14" s="211">
        <v>63417</v>
      </c>
      <c r="H14" s="211">
        <v>17345</v>
      </c>
      <c r="I14" s="211">
        <v>16734</v>
      </c>
      <c r="J14" s="211">
        <v>34079</v>
      </c>
    </row>
    <row r="15" spans="1:10">
      <c r="A15" s="212">
        <v>2006</v>
      </c>
      <c r="B15" s="211">
        <v>51116</v>
      </c>
      <c r="C15" s="211">
        <v>48755</v>
      </c>
      <c r="D15" s="211">
        <v>99871</v>
      </c>
      <c r="E15" s="211">
        <v>32987</v>
      </c>
      <c r="F15" s="211">
        <v>31337</v>
      </c>
      <c r="G15" s="211">
        <v>64324</v>
      </c>
      <c r="H15" s="211">
        <v>18129</v>
      </c>
      <c r="I15" s="211">
        <v>17418</v>
      </c>
      <c r="J15" s="211">
        <v>35547</v>
      </c>
    </row>
    <row r="16" spans="1:10">
      <c r="A16" s="212">
        <v>2007</v>
      </c>
      <c r="B16" s="211">
        <v>50033</v>
      </c>
      <c r="C16" s="211">
        <v>47580</v>
      </c>
      <c r="D16" s="211">
        <v>97613</v>
      </c>
      <c r="E16" s="211">
        <v>31364</v>
      </c>
      <c r="F16" s="211">
        <v>29649</v>
      </c>
      <c r="G16" s="211">
        <v>61013</v>
      </c>
      <c r="H16" s="211">
        <v>18669</v>
      </c>
      <c r="I16" s="211">
        <v>17931</v>
      </c>
      <c r="J16" s="211">
        <v>36600</v>
      </c>
    </row>
  </sheetData>
  <mergeCells count="4">
    <mergeCell ref="B2:D2"/>
    <mergeCell ref="E2:G2"/>
    <mergeCell ref="H2:J2"/>
    <mergeCell ref="A2:A3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1A194B-8E3D-46A1-8C99-9CE8389285B9}">
  <sheetPr codeName="Munka31"/>
  <dimension ref="A1:I16"/>
  <sheetViews>
    <sheetView zoomScaleNormal="100" workbookViewId="0"/>
  </sheetViews>
  <sheetFormatPr defaultRowHeight="11.25"/>
  <cols>
    <col min="1" max="1" width="8.140625" style="210" customWidth="1"/>
    <col min="2" max="2" width="9.85546875" style="210" customWidth="1"/>
    <col min="3" max="4" width="10.42578125" style="210" customWidth="1"/>
    <col min="5" max="9" width="9.85546875" style="210" customWidth="1"/>
    <col min="10" max="16384" width="9.140625" style="210"/>
  </cols>
  <sheetData>
    <row r="1" spans="1:9" ht="12" thickBot="1">
      <c r="A1" s="218" t="s">
        <v>194</v>
      </c>
      <c r="B1" s="217"/>
      <c r="C1" s="217"/>
      <c r="D1" s="217"/>
      <c r="E1" s="217"/>
      <c r="F1" s="217"/>
      <c r="G1" s="217"/>
      <c r="H1" s="217"/>
      <c r="I1" s="217"/>
    </row>
    <row r="2" spans="1:9">
      <c r="A2" s="568" t="s">
        <v>8</v>
      </c>
      <c r="B2" s="530" t="s">
        <v>182</v>
      </c>
      <c r="C2" s="530"/>
      <c r="D2" s="567" t="s">
        <v>193</v>
      </c>
      <c r="E2" s="530" t="s">
        <v>192</v>
      </c>
      <c r="F2" s="530"/>
      <c r="G2" s="567" t="s">
        <v>191</v>
      </c>
      <c r="H2" s="228" t="s">
        <v>190</v>
      </c>
      <c r="I2" s="227" t="s">
        <v>189</v>
      </c>
    </row>
    <row r="3" spans="1:9" ht="56.25">
      <c r="A3" s="520"/>
      <c r="B3" s="216" t="s">
        <v>188</v>
      </c>
      <c r="C3" s="226" t="s">
        <v>187</v>
      </c>
      <c r="D3" s="518"/>
      <c r="E3" s="226" t="s">
        <v>186</v>
      </c>
      <c r="F3" s="226" t="s">
        <v>185</v>
      </c>
      <c r="G3" s="518"/>
      <c r="H3" s="528" t="s">
        <v>184</v>
      </c>
      <c r="I3" s="529"/>
    </row>
    <row r="4" spans="1:9">
      <c r="A4" s="214">
        <v>1960</v>
      </c>
      <c r="B4" s="223">
        <v>58.9</v>
      </c>
      <c r="C4" s="223">
        <v>78.400000000000006</v>
      </c>
      <c r="D4" s="225">
        <v>2.02</v>
      </c>
      <c r="E4" s="224">
        <v>0.97499999999999998</v>
      </c>
      <c r="F4" s="224">
        <v>0.91700000000000004</v>
      </c>
      <c r="G4" s="223">
        <v>107.2</v>
      </c>
      <c r="H4" s="223">
        <v>94.5</v>
      </c>
      <c r="I4" s="223">
        <v>5.5</v>
      </c>
    </row>
    <row r="5" spans="1:9">
      <c r="A5" s="212">
        <v>1970</v>
      </c>
      <c r="B5" s="219">
        <v>56.6</v>
      </c>
      <c r="C5" s="219">
        <v>76.099999999999994</v>
      </c>
      <c r="D5" s="221">
        <v>1.97</v>
      </c>
      <c r="E5" s="220">
        <v>0.95299999999999996</v>
      </c>
      <c r="F5" s="220">
        <v>0.91200000000000003</v>
      </c>
      <c r="G5" s="219">
        <v>106.7</v>
      </c>
      <c r="H5" s="219">
        <v>94.6</v>
      </c>
      <c r="I5" s="219">
        <v>5.4</v>
      </c>
    </row>
    <row r="6" spans="1:9">
      <c r="A6" s="212">
        <v>1975</v>
      </c>
      <c r="B6" s="219">
        <v>72.8</v>
      </c>
      <c r="C6" s="219">
        <v>96.7</v>
      </c>
      <c r="D6" s="221">
        <v>2.38</v>
      </c>
      <c r="E6" s="220">
        <v>1.157</v>
      </c>
      <c r="F6" s="220">
        <v>1.111</v>
      </c>
      <c r="G6" s="219">
        <v>105.9</v>
      </c>
      <c r="H6" s="219">
        <v>94.4</v>
      </c>
      <c r="I6" s="219">
        <v>5.6</v>
      </c>
    </row>
    <row r="7" spans="1:9">
      <c r="A7" s="212">
        <v>1980</v>
      </c>
      <c r="B7" s="219">
        <v>57.6</v>
      </c>
      <c r="C7" s="219">
        <v>73.7</v>
      </c>
      <c r="D7" s="221">
        <v>1.92</v>
      </c>
      <c r="E7" s="220">
        <v>0.93700000000000006</v>
      </c>
      <c r="F7" s="220">
        <v>0.90900000000000003</v>
      </c>
      <c r="G7" s="219">
        <v>104.9</v>
      </c>
      <c r="H7" s="219">
        <v>92.9</v>
      </c>
      <c r="I7" s="219">
        <v>7.1</v>
      </c>
    </row>
    <row r="8" spans="1:9">
      <c r="A8" s="212">
        <v>1990</v>
      </c>
      <c r="B8" s="219">
        <v>49.4</v>
      </c>
      <c r="C8" s="219">
        <v>67.400000000000006</v>
      </c>
      <c r="D8" s="221">
        <v>1.84</v>
      </c>
      <c r="E8" s="220">
        <v>0.9</v>
      </c>
      <c r="F8" s="220">
        <v>0.88900000000000001</v>
      </c>
      <c r="G8" s="219">
        <v>104.5</v>
      </c>
      <c r="H8" s="219">
        <v>86.9</v>
      </c>
      <c r="I8" s="219">
        <v>13.1</v>
      </c>
    </row>
    <row r="9" spans="1:9">
      <c r="A9" s="212">
        <v>2000</v>
      </c>
      <c r="B9" s="222">
        <v>38.1</v>
      </c>
      <c r="C9" s="222">
        <v>52.1</v>
      </c>
      <c r="D9" s="222">
        <v>1.33</v>
      </c>
      <c r="E9" s="220">
        <v>0.64300000000000002</v>
      </c>
      <c r="F9" s="220">
        <v>0.63500000000000001</v>
      </c>
      <c r="G9" s="222">
        <v>106.1</v>
      </c>
      <c r="H9" s="219">
        <v>71</v>
      </c>
      <c r="I9" s="219">
        <v>29</v>
      </c>
    </row>
    <row r="10" spans="1:9">
      <c r="A10" s="212">
        <v>2001</v>
      </c>
      <c r="B10" s="222">
        <v>38.1</v>
      </c>
      <c r="C10" s="222">
        <v>52.1</v>
      </c>
      <c r="D10" s="222">
        <v>1.31</v>
      </c>
      <c r="E10" s="220">
        <v>0.63600000000000001</v>
      </c>
      <c r="F10" s="220">
        <v>0.627</v>
      </c>
      <c r="G10" s="222">
        <v>106.4</v>
      </c>
      <c r="H10" s="219">
        <v>69.7</v>
      </c>
      <c r="I10" s="219">
        <v>30.3</v>
      </c>
    </row>
    <row r="11" spans="1:9">
      <c r="A11" s="212">
        <v>2002</v>
      </c>
      <c r="B11" s="222">
        <v>38.299999999999997</v>
      </c>
      <c r="C11" s="222">
        <v>52.8</v>
      </c>
      <c r="D11" s="222">
        <v>1.31</v>
      </c>
      <c r="E11" s="220">
        <v>0.63500000000000001</v>
      </c>
      <c r="F11" s="220">
        <v>0.626</v>
      </c>
      <c r="G11" s="222">
        <v>105.5</v>
      </c>
      <c r="H11" s="219">
        <v>68.599999999999994</v>
      </c>
      <c r="I11" s="219">
        <v>31.4</v>
      </c>
    </row>
    <row r="12" spans="1:9">
      <c r="A12" s="212">
        <v>2003</v>
      </c>
      <c r="B12" s="219">
        <v>37.799999999999997</v>
      </c>
      <c r="C12" s="219">
        <v>52.5</v>
      </c>
      <c r="D12" s="221">
        <v>1.28</v>
      </c>
      <c r="E12" s="220">
        <v>0.61699999999999999</v>
      </c>
      <c r="F12" s="220">
        <v>0.60899999999999999</v>
      </c>
      <c r="G12" s="219">
        <v>106.7</v>
      </c>
      <c r="H12" s="219">
        <v>67.7</v>
      </c>
      <c r="I12" s="219">
        <v>32.299999999999997</v>
      </c>
    </row>
    <row r="13" spans="1:9">
      <c r="A13" s="212">
        <v>2004</v>
      </c>
      <c r="B13" s="219">
        <v>38.4</v>
      </c>
      <c r="C13" s="219">
        <v>53.4</v>
      </c>
      <c r="D13" s="221">
        <v>1.28</v>
      </c>
      <c r="E13" s="220">
        <v>0.626</v>
      </c>
      <c r="F13" s="220">
        <v>0.61799999999999999</v>
      </c>
      <c r="G13" s="219">
        <v>105.2</v>
      </c>
      <c r="H13" s="219">
        <v>66</v>
      </c>
      <c r="I13" s="219">
        <v>34</v>
      </c>
    </row>
    <row r="14" spans="1:9">
      <c r="A14" s="212">
        <v>2005</v>
      </c>
      <c r="B14" s="219">
        <v>39.780834252379698</v>
      </c>
      <c r="C14" s="219">
        <v>56.098700168250986</v>
      </c>
      <c r="D14" s="221">
        <v>1.3174886325088166</v>
      </c>
      <c r="E14" s="220">
        <v>0.63740688137778345</v>
      </c>
      <c r="F14" s="220">
        <v>0.62958688248408679</v>
      </c>
      <c r="G14" s="219">
        <v>106.69507515529266</v>
      </c>
      <c r="H14" s="219">
        <v>65.045745466480682</v>
      </c>
      <c r="I14" s="219">
        <v>34.954254533519325</v>
      </c>
    </row>
    <row r="15" spans="1:9">
      <c r="A15" s="212">
        <v>2006</v>
      </c>
      <c r="B15" s="219">
        <v>41.130264041686736</v>
      </c>
      <c r="C15" s="219">
        <v>59.03234095664623</v>
      </c>
      <c r="D15" s="221">
        <v>1.3495041293567884</v>
      </c>
      <c r="E15" s="220">
        <v>0.6588005910303314</v>
      </c>
      <c r="F15" s="220">
        <v>0.65110503914185769</v>
      </c>
      <c r="G15" s="219">
        <v>104.84258024817967</v>
      </c>
      <c r="H15" s="219">
        <v>64.407085139830372</v>
      </c>
      <c r="I15" s="219">
        <v>35.592914860169614</v>
      </c>
    </row>
    <row r="16" spans="1:9">
      <c r="A16" s="212">
        <v>2007</v>
      </c>
      <c r="B16" s="219">
        <v>40.5</v>
      </c>
      <c r="C16" s="219">
        <v>57.9</v>
      </c>
      <c r="D16" s="221">
        <v>1.32</v>
      </c>
      <c r="E16" s="220">
        <v>0.64500000000000002</v>
      </c>
      <c r="F16" s="220">
        <v>0.63700000000000001</v>
      </c>
      <c r="G16" s="219">
        <v>105.2</v>
      </c>
      <c r="H16" s="219">
        <v>62.5</v>
      </c>
      <c r="I16" s="219">
        <v>37.5</v>
      </c>
    </row>
  </sheetData>
  <mergeCells count="6">
    <mergeCell ref="G2:G3"/>
    <mergeCell ref="A2:A3"/>
    <mergeCell ref="H3:I3"/>
    <mergeCell ref="B2:C2"/>
    <mergeCell ref="E2:F2"/>
    <mergeCell ref="D2:D3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D65CDB-40F2-455F-8C71-B821F44A254B}">
  <sheetPr codeName="Munka32"/>
  <dimension ref="A1:J20"/>
  <sheetViews>
    <sheetView zoomScaleNormal="100" workbookViewId="0"/>
  </sheetViews>
  <sheetFormatPr defaultRowHeight="11.25"/>
  <cols>
    <col min="1" max="1" width="15.7109375" style="210" customWidth="1"/>
    <col min="2" max="9" width="8" style="210" customWidth="1"/>
    <col min="10" max="10" width="8.28515625" style="210" customWidth="1"/>
    <col min="11" max="16384" width="9.140625" style="210"/>
  </cols>
  <sheetData>
    <row r="1" spans="1:10" s="238" customFormat="1" ht="12" thickBot="1">
      <c r="A1" s="218" t="s">
        <v>202</v>
      </c>
      <c r="B1" s="217"/>
      <c r="C1" s="217"/>
      <c r="D1" s="217"/>
      <c r="E1" s="217"/>
      <c r="F1" s="217"/>
      <c r="G1" s="217"/>
      <c r="H1" s="217"/>
      <c r="I1" s="217"/>
      <c r="J1" s="217"/>
    </row>
    <row r="2" spans="1:10">
      <c r="A2" s="519" t="s">
        <v>8</v>
      </c>
      <c r="B2" s="237" t="s">
        <v>201</v>
      </c>
      <c r="C2" s="237" t="s">
        <v>200</v>
      </c>
      <c r="D2" s="237" t="s">
        <v>37</v>
      </c>
      <c r="E2" s="237" t="s">
        <v>36</v>
      </c>
      <c r="F2" s="237" t="s">
        <v>35</v>
      </c>
      <c r="G2" s="237" t="s">
        <v>34</v>
      </c>
      <c r="H2" s="237" t="s">
        <v>115</v>
      </c>
      <c r="I2" s="237" t="s">
        <v>199</v>
      </c>
      <c r="J2" s="513" t="s">
        <v>5</v>
      </c>
    </row>
    <row r="3" spans="1:10">
      <c r="A3" s="520"/>
      <c r="B3" s="530" t="s">
        <v>10</v>
      </c>
      <c r="C3" s="530"/>
      <c r="D3" s="530"/>
      <c r="E3" s="530"/>
      <c r="F3" s="530"/>
      <c r="G3" s="530"/>
      <c r="H3" s="530"/>
      <c r="I3" s="530"/>
      <c r="J3" s="514"/>
    </row>
    <row r="4" spans="1:10" s="233" customFormat="1">
      <c r="A4" s="236">
        <v>1960</v>
      </c>
      <c r="B4" s="213">
        <v>1640</v>
      </c>
      <c r="C4" s="213">
        <v>18001</v>
      </c>
      <c r="D4" s="213">
        <v>55929</v>
      </c>
      <c r="E4" s="213">
        <v>38426</v>
      </c>
      <c r="F4" s="213">
        <v>20343</v>
      </c>
      <c r="G4" s="213">
        <v>9882</v>
      </c>
      <c r="H4" s="213">
        <v>2201</v>
      </c>
      <c r="I4" s="235">
        <v>39</v>
      </c>
      <c r="J4" s="213">
        <v>146461</v>
      </c>
    </row>
    <row r="5" spans="1:10">
      <c r="A5" s="234">
        <v>1970</v>
      </c>
      <c r="B5" s="211">
        <v>1932</v>
      </c>
      <c r="C5" s="211">
        <v>20818</v>
      </c>
      <c r="D5" s="211">
        <v>62396</v>
      </c>
      <c r="E5" s="211">
        <v>40478</v>
      </c>
      <c r="F5" s="211">
        <v>17851</v>
      </c>
      <c r="G5" s="211">
        <v>6616</v>
      </c>
      <c r="H5" s="211">
        <v>1708</v>
      </c>
      <c r="I5" s="231">
        <v>20</v>
      </c>
      <c r="J5" s="211">
        <v>151819</v>
      </c>
    </row>
    <row r="6" spans="1:10">
      <c r="A6" s="234">
        <v>1975</v>
      </c>
      <c r="B6" s="211">
        <v>2577</v>
      </c>
      <c r="C6" s="211">
        <v>25482</v>
      </c>
      <c r="D6" s="211">
        <v>82673</v>
      </c>
      <c r="E6" s="211">
        <v>52284</v>
      </c>
      <c r="F6" s="211">
        <v>22678</v>
      </c>
      <c r="G6" s="211">
        <v>6974</v>
      </c>
      <c r="H6" s="211">
        <v>1570</v>
      </c>
      <c r="I6" s="231">
        <v>2</v>
      </c>
      <c r="J6" s="211">
        <v>194240</v>
      </c>
    </row>
    <row r="7" spans="1:10">
      <c r="A7" s="234">
        <v>1980</v>
      </c>
      <c r="B7" s="211">
        <v>2640</v>
      </c>
      <c r="C7" s="211">
        <v>18882</v>
      </c>
      <c r="D7" s="211">
        <v>61115</v>
      </c>
      <c r="E7" s="211">
        <v>44419</v>
      </c>
      <c r="F7" s="211">
        <v>15663</v>
      </c>
      <c r="G7" s="211">
        <v>4910</v>
      </c>
      <c r="H7" s="211">
        <v>1041</v>
      </c>
      <c r="I7" s="231">
        <v>3</v>
      </c>
      <c r="J7" s="211">
        <v>148673</v>
      </c>
    </row>
    <row r="8" spans="1:10">
      <c r="A8" s="234">
        <v>1990</v>
      </c>
      <c r="B8" s="211">
        <v>2259</v>
      </c>
      <c r="C8" s="211">
        <v>13165</v>
      </c>
      <c r="D8" s="211">
        <v>49545</v>
      </c>
      <c r="E8" s="211">
        <v>35013</v>
      </c>
      <c r="F8" s="211">
        <v>17497</v>
      </c>
      <c r="G8" s="211">
        <v>7044</v>
      </c>
      <c r="H8" s="211">
        <v>1156</v>
      </c>
      <c r="I8" s="231" t="s">
        <v>197</v>
      </c>
      <c r="J8" s="211">
        <v>125679</v>
      </c>
    </row>
    <row r="9" spans="1:10">
      <c r="A9" s="234">
        <v>2000</v>
      </c>
      <c r="B9" s="213">
        <v>1197</v>
      </c>
      <c r="C9" s="211">
        <v>6602</v>
      </c>
      <c r="D9" s="211">
        <v>28338</v>
      </c>
      <c r="E9" s="211">
        <v>35673</v>
      </c>
      <c r="F9" s="211">
        <v>18525</v>
      </c>
      <c r="G9" s="211">
        <v>5933</v>
      </c>
      <c r="H9" s="211">
        <v>1329</v>
      </c>
      <c r="I9" s="231" t="s">
        <v>197</v>
      </c>
      <c r="J9" s="211">
        <v>97597</v>
      </c>
    </row>
    <row r="10" spans="1:10">
      <c r="A10" s="234">
        <v>2001</v>
      </c>
      <c r="B10" s="211">
        <v>1229</v>
      </c>
      <c r="C10" s="211">
        <v>5955</v>
      </c>
      <c r="D10" s="211">
        <v>25274</v>
      </c>
      <c r="E10" s="211">
        <v>36482</v>
      </c>
      <c r="F10" s="211">
        <v>20295</v>
      </c>
      <c r="G10" s="211">
        <v>6436</v>
      </c>
      <c r="H10" s="211">
        <v>1376</v>
      </c>
      <c r="I10" s="231" t="s">
        <v>197</v>
      </c>
      <c r="J10" s="211">
        <v>97047</v>
      </c>
    </row>
    <row r="11" spans="1:10">
      <c r="A11" s="234">
        <v>2002</v>
      </c>
      <c r="B11" s="211">
        <v>1213</v>
      </c>
      <c r="C11" s="211">
        <v>5694</v>
      </c>
      <c r="D11" s="211">
        <v>22628</v>
      </c>
      <c r="E11" s="211">
        <v>37691</v>
      </c>
      <c r="F11" s="211">
        <v>21267</v>
      </c>
      <c r="G11" s="211">
        <v>6889</v>
      </c>
      <c r="H11" s="211">
        <v>1421</v>
      </c>
      <c r="I11" s="231">
        <v>1</v>
      </c>
      <c r="J11" s="211">
        <v>96804</v>
      </c>
    </row>
    <row r="12" spans="1:10">
      <c r="A12" s="234">
        <v>2003</v>
      </c>
      <c r="B12" s="211">
        <v>1214</v>
      </c>
      <c r="C12" s="211">
        <v>5387</v>
      </c>
      <c r="D12" s="211">
        <v>20143</v>
      </c>
      <c r="E12" s="211">
        <v>37089</v>
      </c>
      <c r="F12" s="211">
        <v>22022</v>
      </c>
      <c r="G12" s="211">
        <v>7452</v>
      </c>
      <c r="H12" s="211">
        <v>1339</v>
      </c>
      <c r="I12" s="231">
        <v>1</v>
      </c>
      <c r="J12" s="211">
        <v>94647</v>
      </c>
    </row>
    <row r="13" spans="1:10">
      <c r="A13" s="234">
        <v>2004</v>
      </c>
      <c r="B13" s="211">
        <v>1199</v>
      </c>
      <c r="C13" s="211">
        <v>5361</v>
      </c>
      <c r="D13" s="211">
        <v>17766</v>
      </c>
      <c r="E13" s="211">
        <v>36989</v>
      </c>
      <c r="F13" s="211">
        <v>24046</v>
      </c>
      <c r="G13" s="211">
        <v>8349</v>
      </c>
      <c r="H13" s="211">
        <v>1426</v>
      </c>
      <c r="I13" s="231">
        <v>1</v>
      </c>
      <c r="J13" s="211">
        <v>95137</v>
      </c>
    </row>
    <row r="14" spans="1:10">
      <c r="A14" s="234">
        <v>2005</v>
      </c>
      <c r="B14" s="211">
        <v>1216</v>
      </c>
      <c r="C14" s="211">
        <v>5070</v>
      </c>
      <c r="D14" s="211">
        <v>16723</v>
      </c>
      <c r="E14" s="211">
        <v>36291</v>
      </c>
      <c r="F14" s="211">
        <v>27343</v>
      </c>
      <c r="G14" s="211">
        <v>9326</v>
      </c>
      <c r="H14" s="211">
        <v>1525</v>
      </c>
      <c r="I14" s="231">
        <v>2</v>
      </c>
      <c r="J14" s="211">
        <v>97496</v>
      </c>
    </row>
    <row r="15" spans="1:10">
      <c r="A15" s="234">
        <v>2006</v>
      </c>
      <c r="B15" s="211">
        <v>1138</v>
      </c>
      <c r="C15" s="211">
        <v>4990</v>
      </c>
      <c r="D15" s="211">
        <v>15858</v>
      </c>
      <c r="E15" s="211">
        <v>35142</v>
      </c>
      <c r="F15" s="211">
        <v>31000</v>
      </c>
      <c r="G15" s="211">
        <v>10193</v>
      </c>
      <c r="H15" s="211">
        <v>1550</v>
      </c>
      <c r="I15" s="231" t="s">
        <v>197</v>
      </c>
      <c r="J15" s="211">
        <v>99871</v>
      </c>
    </row>
    <row r="16" spans="1:10">
      <c r="A16" s="234">
        <v>2007</v>
      </c>
      <c r="B16" s="211">
        <v>1134</v>
      </c>
      <c r="C16" s="211">
        <v>4857</v>
      </c>
      <c r="D16" s="211">
        <v>14671</v>
      </c>
      <c r="E16" s="211">
        <v>32263</v>
      </c>
      <c r="F16" s="211">
        <v>32339</v>
      </c>
      <c r="G16" s="211">
        <v>10542</v>
      </c>
      <c r="H16" s="211">
        <v>1806</v>
      </c>
      <c r="I16" s="231">
        <v>1</v>
      </c>
      <c r="J16" s="211">
        <v>97613</v>
      </c>
    </row>
    <row r="17" spans="1:10" s="233" customFormat="1">
      <c r="A17" s="233" t="s">
        <v>22</v>
      </c>
      <c r="B17" s="213"/>
      <c r="C17" s="213"/>
      <c r="D17" s="213"/>
      <c r="E17" s="213"/>
      <c r="F17" s="213"/>
      <c r="G17" s="213"/>
      <c r="H17" s="213"/>
      <c r="I17" s="213"/>
      <c r="J17" s="213"/>
    </row>
    <row r="18" spans="1:10">
      <c r="A18" s="232" t="s">
        <v>198</v>
      </c>
      <c r="B18" s="211">
        <v>80</v>
      </c>
      <c r="C18" s="211">
        <v>770</v>
      </c>
      <c r="D18" s="211">
        <v>6111</v>
      </c>
      <c r="E18" s="211">
        <v>22363</v>
      </c>
      <c r="F18" s="211">
        <v>23487</v>
      </c>
      <c r="G18" s="211">
        <v>7089</v>
      </c>
      <c r="H18" s="211">
        <v>1113</v>
      </c>
      <c r="I18" s="231" t="s">
        <v>197</v>
      </c>
      <c r="J18" s="211">
        <v>61013</v>
      </c>
    </row>
    <row r="19" spans="1:10">
      <c r="A19" s="232" t="s">
        <v>196</v>
      </c>
      <c r="B19" s="211">
        <v>1054</v>
      </c>
      <c r="C19" s="211">
        <v>4087</v>
      </c>
      <c r="D19" s="211">
        <v>8560</v>
      </c>
      <c r="E19" s="211">
        <v>9900</v>
      </c>
      <c r="F19" s="211">
        <v>8852</v>
      </c>
      <c r="G19" s="211">
        <v>3453</v>
      </c>
      <c r="H19" s="211">
        <v>693</v>
      </c>
      <c r="I19" s="231">
        <v>1</v>
      </c>
      <c r="J19" s="211">
        <v>36600</v>
      </c>
    </row>
    <row r="20" spans="1:10" ht="22.5">
      <c r="A20" s="230" t="s">
        <v>195</v>
      </c>
      <c r="B20" s="229">
        <v>92.945326278659607</v>
      </c>
      <c r="C20" s="229">
        <v>84.146592546839614</v>
      </c>
      <c r="D20" s="229">
        <v>58.346397655238228</v>
      </c>
      <c r="E20" s="229">
        <v>30.68530514831231</v>
      </c>
      <c r="F20" s="229">
        <v>27.372522341445315</v>
      </c>
      <c r="G20" s="229">
        <v>32.754695503699487</v>
      </c>
      <c r="H20" s="229">
        <v>38.372093023255815</v>
      </c>
      <c r="I20" s="229">
        <v>100</v>
      </c>
      <c r="J20" s="229">
        <v>37.495005788163461</v>
      </c>
    </row>
  </sheetData>
  <mergeCells count="3">
    <mergeCell ref="B3:I3"/>
    <mergeCell ref="J2:J3"/>
    <mergeCell ref="A2:A3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AD3FDF-671B-46BE-827D-07230C390D25}">
  <sheetPr codeName="Munka11"/>
  <dimension ref="A1:I45"/>
  <sheetViews>
    <sheetView zoomScaleNormal="100" workbookViewId="0"/>
  </sheetViews>
  <sheetFormatPr defaultRowHeight="11.25"/>
  <cols>
    <col min="1" max="1" width="10" style="1" customWidth="1"/>
    <col min="2" max="8" width="9.7109375" style="1" customWidth="1"/>
    <col min="9" max="9" width="10.140625" style="1" customWidth="1"/>
    <col min="10" max="16384" width="9.140625" style="1"/>
  </cols>
  <sheetData>
    <row r="1" spans="1:9" ht="12" thickBot="1">
      <c r="A1" s="11" t="s">
        <v>18</v>
      </c>
      <c r="B1" s="10"/>
      <c r="C1" s="10"/>
      <c r="D1" s="10"/>
      <c r="E1" s="10"/>
      <c r="F1" s="10"/>
      <c r="G1" s="10"/>
      <c r="H1" s="10"/>
      <c r="I1" s="10"/>
    </row>
    <row r="2" spans="1:9">
      <c r="A2" s="519" t="s">
        <v>8</v>
      </c>
      <c r="B2" s="12" t="s">
        <v>17</v>
      </c>
      <c r="C2" s="12" t="s">
        <v>16</v>
      </c>
      <c r="D2" s="12" t="s">
        <v>15</v>
      </c>
      <c r="E2" s="12" t="s">
        <v>14</v>
      </c>
      <c r="F2" s="12" t="s">
        <v>13</v>
      </c>
      <c r="G2" s="12" t="s">
        <v>12</v>
      </c>
      <c r="H2" s="12" t="s">
        <v>11</v>
      </c>
      <c r="I2" s="513" t="s">
        <v>5</v>
      </c>
    </row>
    <row r="3" spans="1:9">
      <c r="A3" s="520"/>
      <c r="B3" s="515" t="s">
        <v>10</v>
      </c>
      <c r="C3" s="521"/>
      <c r="D3" s="521"/>
      <c r="E3" s="521"/>
      <c r="F3" s="521"/>
      <c r="G3" s="521"/>
      <c r="H3" s="522"/>
      <c r="I3" s="514"/>
    </row>
    <row r="4" spans="1:9">
      <c r="A4" s="524" t="s">
        <v>7</v>
      </c>
      <c r="B4" s="524"/>
      <c r="C4" s="524"/>
      <c r="D4" s="524"/>
      <c r="E4" s="524"/>
      <c r="F4" s="524"/>
      <c r="G4" s="524"/>
      <c r="H4" s="524"/>
      <c r="I4" s="524"/>
    </row>
    <row r="5" spans="1:9">
      <c r="A5" s="4">
        <v>1960</v>
      </c>
      <c r="B5" s="3">
        <v>1290969</v>
      </c>
      <c r="C5" s="3">
        <v>378491</v>
      </c>
      <c r="D5" s="3">
        <v>684325</v>
      </c>
      <c r="E5" s="3">
        <v>725293</v>
      </c>
      <c r="F5" s="3">
        <v>1134809</v>
      </c>
      <c r="G5" s="3">
        <v>365581</v>
      </c>
      <c r="H5" s="3">
        <v>224575</v>
      </c>
      <c r="I5" s="3">
        <v>4804043</v>
      </c>
    </row>
    <row r="6" spans="1:9">
      <c r="A6" s="4">
        <v>1970</v>
      </c>
      <c r="B6" s="3">
        <f>362588+333798+423016</f>
        <v>1119402</v>
      </c>
      <c r="C6" s="3">
        <v>469624</v>
      </c>
      <c r="D6" s="3">
        <f>395921+371769</f>
        <v>767690</v>
      </c>
      <c r="E6" s="3">
        <f>326284+349196</f>
        <v>675480</v>
      </c>
      <c r="F6" s="3">
        <f>358101+345653+201598+309219</f>
        <v>1214571</v>
      </c>
      <c r="G6" s="3">
        <f>264231+213443</f>
        <v>477674</v>
      </c>
      <c r="H6" s="3">
        <f>145160+78185+39013+16852</f>
        <v>279210</v>
      </c>
      <c r="I6" s="3">
        <f>SUM(B6:H6)</f>
        <v>5003651</v>
      </c>
    </row>
    <row r="7" spans="1:9">
      <c r="A7" s="4">
        <v>1980</v>
      </c>
      <c r="B7" s="3">
        <v>1205392</v>
      </c>
      <c r="C7" s="3">
        <v>334752</v>
      </c>
      <c r="D7" s="3">
        <v>867333</v>
      </c>
      <c r="E7" s="3">
        <v>739865</v>
      </c>
      <c r="F7" s="3">
        <v>1283593</v>
      </c>
      <c r="G7" s="3">
        <v>408568</v>
      </c>
      <c r="H7" s="3">
        <v>349206</v>
      </c>
      <c r="I7" s="3">
        <v>5188709</v>
      </c>
    </row>
    <row r="8" spans="1:9">
      <c r="A8" s="4">
        <v>1990</v>
      </c>
      <c r="B8" s="3">
        <v>1090427</v>
      </c>
      <c r="C8" s="3">
        <v>393404</v>
      </c>
      <c r="D8" s="3">
        <v>660532</v>
      </c>
      <c r="E8" s="3">
        <v>812132</v>
      </c>
      <c r="F8" s="3">
        <v>1241089</v>
      </c>
      <c r="G8" s="3">
        <v>481039</v>
      </c>
      <c r="H8" s="3">
        <v>306281</v>
      </c>
      <c r="I8" s="3">
        <v>4984904</v>
      </c>
    </row>
    <row r="9" spans="1:9">
      <c r="A9" s="4">
        <v>2000</v>
      </c>
      <c r="B9" s="3">
        <v>884968</v>
      </c>
      <c r="C9" s="3">
        <v>348761</v>
      </c>
      <c r="D9" s="3">
        <v>814676</v>
      </c>
      <c r="E9" s="3">
        <v>653583</v>
      </c>
      <c r="F9" s="3">
        <v>1367666</v>
      </c>
      <c r="G9" s="3">
        <v>432856</v>
      </c>
      <c r="H9" s="3">
        <v>362684</v>
      </c>
      <c r="I9" s="3">
        <f>SUM(B9:H9)</f>
        <v>4865194</v>
      </c>
    </row>
    <row r="10" spans="1:9">
      <c r="A10" s="4">
        <v>2001</v>
      </c>
      <c r="B10" s="3">
        <v>865698</v>
      </c>
      <c r="C10" s="3">
        <v>341130</v>
      </c>
      <c r="D10" s="3">
        <f>415863+399618</f>
        <v>815481</v>
      </c>
      <c r="E10" s="3">
        <f>355373+305123</f>
        <v>660496</v>
      </c>
      <c r="F10" s="3">
        <v>1365105</v>
      </c>
      <c r="G10" s="3">
        <f>228878+203069</f>
        <v>431947</v>
      </c>
      <c r="H10" s="3">
        <f>168136+118499+48688+26253+9579</f>
        <v>371155</v>
      </c>
      <c r="I10" s="3">
        <f>SUM(B10:H10)</f>
        <v>4851012</v>
      </c>
    </row>
    <row r="11" spans="1:9">
      <c r="A11" s="4">
        <v>2002</v>
      </c>
      <c r="B11" s="3">
        <v>850139</v>
      </c>
      <c r="C11" s="3">
        <v>333534</v>
      </c>
      <c r="D11" s="3">
        <f>400369+417376</f>
        <v>817745</v>
      </c>
      <c r="E11" s="3">
        <f>362821+306395</f>
        <v>669216</v>
      </c>
      <c r="F11" s="3">
        <v>1359540</v>
      </c>
      <c r="G11" s="3">
        <f>232984+198309</f>
        <v>431293</v>
      </c>
      <c r="H11" s="3">
        <f>167799+117509+56555+23324+10326</f>
        <v>375513</v>
      </c>
      <c r="I11" s="3">
        <f>SUM(B11:H11)</f>
        <v>4836980</v>
      </c>
    </row>
    <row r="12" spans="1:9">
      <c r="A12" s="4">
        <v>2003</v>
      </c>
      <c r="B12" s="3">
        <v>836827</v>
      </c>
      <c r="C12" s="3">
        <v>327853</v>
      </c>
      <c r="D12" s="3">
        <f>383483+428425</f>
        <v>811908</v>
      </c>
      <c r="E12" s="3">
        <f>365759+316755</f>
        <v>682514</v>
      </c>
      <c r="F12" s="3">
        <v>1345532</v>
      </c>
      <c r="G12" s="3">
        <f>239862+194308</f>
        <v>434170</v>
      </c>
      <c r="H12" s="3">
        <f>167899+116652+63546+20498+11057</f>
        <v>379652</v>
      </c>
      <c r="I12" s="3">
        <f>SUM(B12:H12)</f>
        <v>4818456</v>
      </c>
    </row>
    <row r="13" spans="1:9">
      <c r="A13" s="4">
        <v>2004</v>
      </c>
      <c r="B13" s="3">
        <v>823002</v>
      </c>
      <c r="C13" s="3">
        <v>325703</v>
      </c>
      <c r="D13" s="3">
        <v>804173</v>
      </c>
      <c r="E13" s="3">
        <v>696219</v>
      </c>
      <c r="F13" s="3">
        <v>1336135</v>
      </c>
      <c r="G13" s="3">
        <v>436323</v>
      </c>
      <c r="H13" s="3">
        <v>382558</v>
      </c>
      <c r="I13" s="3">
        <f>SUM(B13:H13)</f>
        <v>4804113</v>
      </c>
    </row>
    <row r="14" spans="1:9">
      <c r="A14" s="4">
        <v>2005</v>
      </c>
      <c r="B14" s="3">
        <v>809502</v>
      </c>
      <c r="C14" s="3">
        <v>323730</v>
      </c>
      <c r="D14" s="3">
        <v>782218</v>
      </c>
      <c r="E14" s="3">
        <v>724218</v>
      </c>
      <c r="F14" s="3">
        <v>1323832</v>
      </c>
      <c r="G14" s="3">
        <v>443467</v>
      </c>
      <c r="H14" s="3">
        <v>385525</v>
      </c>
      <c r="I14" s="3">
        <v>4793115</v>
      </c>
    </row>
    <row r="15" spans="1:9">
      <c r="A15" s="4">
        <v>2006</v>
      </c>
      <c r="B15" s="3">
        <v>796683</v>
      </c>
      <c r="C15" s="3">
        <v>320156</v>
      </c>
      <c r="D15" s="3">
        <v>761652</v>
      </c>
      <c r="E15" s="3">
        <v>755467</v>
      </c>
      <c r="F15" s="3">
        <v>1320450</v>
      </c>
      <c r="G15" s="3">
        <v>444112</v>
      </c>
      <c r="H15" s="3">
        <v>386059</v>
      </c>
      <c r="I15" s="3">
        <v>4784579</v>
      </c>
    </row>
    <row r="16" spans="1:9">
      <c r="A16" s="4">
        <v>2007</v>
      </c>
      <c r="B16" s="3">
        <v>784527</v>
      </c>
      <c r="C16" s="3">
        <v>318852</v>
      </c>
      <c r="D16" s="3">
        <v>739269</v>
      </c>
      <c r="E16" s="3">
        <v>781869</v>
      </c>
      <c r="F16" s="3">
        <v>1319097</v>
      </c>
      <c r="G16" s="3">
        <v>448559</v>
      </c>
      <c r="H16" s="3">
        <v>386905</v>
      </c>
      <c r="I16" s="3">
        <f>SUM(B16:H16)</f>
        <v>4779078</v>
      </c>
    </row>
    <row r="17" spans="1:9">
      <c r="A17" s="4">
        <v>2008</v>
      </c>
      <c r="B17" s="3">
        <v>773868</v>
      </c>
      <c r="C17" s="3">
        <v>317100</v>
      </c>
      <c r="D17" s="3">
        <v>719360</v>
      </c>
      <c r="E17" s="3">
        <v>797733</v>
      </c>
      <c r="F17" s="3">
        <v>1316244</v>
      </c>
      <c r="G17" s="3">
        <v>458157</v>
      </c>
      <c r="H17" s="3">
        <v>387100</v>
      </c>
      <c r="I17" s="3">
        <v>4769562</v>
      </c>
    </row>
    <row r="18" spans="1:9">
      <c r="A18" s="523" t="s">
        <v>6</v>
      </c>
      <c r="B18" s="523"/>
      <c r="C18" s="523"/>
      <c r="D18" s="523"/>
      <c r="E18" s="523"/>
      <c r="F18" s="523"/>
      <c r="G18" s="523"/>
      <c r="H18" s="523"/>
      <c r="I18" s="523"/>
    </row>
    <row r="19" spans="1:9">
      <c r="A19" s="4">
        <v>1960</v>
      </c>
      <c r="B19" s="3">
        <v>1238484</v>
      </c>
      <c r="C19" s="3">
        <v>375000</v>
      </c>
      <c r="D19" s="3">
        <v>717134</v>
      </c>
      <c r="E19" s="3">
        <v>782174</v>
      </c>
      <c r="F19" s="3">
        <v>1261704</v>
      </c>
      <c r="G19" s="3">
        <v>465745</v>
      </c>
      <c r="H19" s="3">
        <v>316760</v>
      </c>
      <c r="I19" s="3">
        <v>5157001</v>
      </c>
    </row>
    <row r="20" spans="1:9">
      <c r="A20" s="4">
        <v>1970</v>
      </c>
      <c r="B20" s="3">
        <f>340625+315588+400892</f>
        <v>1057105</v>
      </c>
      <c r="C20" s="3">
        <v>447510</v>
      </c>
      <c r="D20" s="3">
        <f>383328+369096</f>
        <v>752424</v>
      </c>
      <c r="E20" s="3">
        <f>345540+363156</f>
        <v>708696</v>
      </c>
      <c r="F20" s="3">
        <f>378755+385543+229145+356355</f>
        <v>1349798</v>
      </c>
      <c r="G20" s="3">
        <f>311070+262012</f>
        <v>573082</v>
      </c>
      <c r="H20" s="3">
        <f>204291+127017+67321+31204</f>
        <v>429833</v>
      </c>
      <c r="I20" s="3">
        <f>SUM(B20:H20)</f>
        <v>5318448</v>
      </c>
    </row>
    <row r="21" spans="1:9">
      <c r="A21" s="4">
        <v>1980</v>
      </c>
      <c r="B21" s="3">
        <v>1135781</v>
      </c>
      <c r="C21" s="3">
        <v>315740</v>
      </c>
      <c r="D21" s="3">
        <v>838135</v>
      </c>
      <c r="E21" s="3">
        <v>736691</v>
      </c>
      <c r="F21" s="3">
        <v>1422049</v>
      </c>
      <c r="G21" s="3">
        <v>519490</v>
      </c>
      <c r="H21" s="3">
        <v>552868</v>
      </c>
      <c r="I21" s="3">
        <v>5520754</v>
      </c>
    </row>
    <row r="22" spans="1:9">
      <c r="A22" s="4">
        <v>1990</v>
      </c>
      <c r="B22" s="3">
        <v>1040122</v>
      </c>
      <c r="C22" s="3">
        <v>373452</v>
      </c>
      <c r="D22" s="3">
        <v>638411</v>
      </c>
      <c r="E22" s="3">
        <v>809624</v>
      </c>
      <c r="F22" s="3">
        <v>1355784</v>
      </c>
      <c r="G22" s="3">
        <v>634553</v>
      </c>
      <c r="H22" s="3">
        <v>537973</v>
      </c>
      <c r="I22" s="3">
        <v>5389919</v>
      </c>
    </row>
    <row r="23" spans="1:9">
      <c r="A23" s="4">
        <v>2000</v>
      </c>
      <c r="B23" s="3">
        <v>844280</v>
      </c>
      <c r="C23" s="3">
        <v>333489</v>
      </c>
      <c r="D23" s="3">
        <v>780988</v>
      </c>
      <c r="E23" s="3">
        <v>646862</v>
      </c>
      <c r="F23" s="3">
        <v>1489507</v>
      </c>
      <c r="G23" s="3">
        <v>594706</v>
      </c>
      <c r="H23" s="3">
        <v>666618</v>
      </c>
      <c r="I23" s="3">
        <f t="shared" ref="I23:I28" si="0">SUM(B23:H23)</f>
        <v>5356450</v>
      </c>
    </row>
    <row r="24" spans="1:9">
      <c r="A24" s="4">
        <v>2001</v>
      </c>
      <c r="B24" s="3">
        <v>826299</v>
      </c>
      <c r="C24" s="3">
        <v>327262</v>
      </c>
      <c r="D24" s="3">
        <f>395864+385527</f>
        <v>781391</v>
      </c>
      <c r="E24" s="3">
        <f>345986+305703</f>
        <v>651689</v>
      </c>
      <c r="F24" s="3">
        <v>1486523</v>
      </c>
      <c r="G24" s="3">
        <f>305366+288676</f>
        <v>594042</v>
      </c>
      <c r="H24" s="3">
        <f>268408+220110+103005+64186+26371</f>
        <v>682080</v>
      </c>
      <c r="I24" s="3">
        <f t="shared" si="0"/>
        <v>5349286</v>
      </c>
    </row>
    <row r="25" spans="1:9">
      <c r="A25" s="4">
        <v>2002</v>
      </c>
      <c r="B25" s="3">
        <v>809974</v>
      </c>
      <c r="C25" s="3">
        <v>321611</v>
      </c>
      <c r="D25" s="3">
        <f>381401+401824</f>
        <v>783225</v>
      </c>
      <c r="E25" s="3">
        <f>352609+305330</f>
        <v>657939</v>
      </c>
      <c r="F25" s="3">
        <v>1480454</v>
      </c>
      <c r="G25" s="3">
        <f>306577+286304</f>
        <v>592881</v>
      </c>
      <c r="H25" s="3">
        <f>265721+220660+120319+57408+27681</f>
        <v>691789</v>
      </c>
      <c r="I25" s="3">
        <f t="shared" si="0"/>
        <v>5337873</v>
      </c>
    </row>
    <row r="26" spans="1:9">
      <c r="A26" s="4">
        <v>2003</v>
      </c>
      <c r="B26" s="3">
        <v>796861</v>
      </c>
      <c r="C26" s="3">
        <v>316852</v>
      </c>
      <c r="D26" s="3">
        <f>364323+413333</f>
        <v>777656</v>
      </c>
      <c r="E26" s="3">
        <f>354986+314267</f>
        <v>669253</v>
      </c>
      <c r="F26" s="3">
        <v>1465521</v>
      </c>
      <c r="G26" s="3">
        <f>312478+282951</f>
        <v>595429</v>
      </c>
      <c r="H26" s="3">
        <f>266954+217492+137713+50580+29595</f>
        <v>702334</v>
      </c>
      <c r="I26" s="3">
        <f t="shared" si="0"/>
        <v>5323906</v>
      </c>
    </row>
    <row r="27" spans="1:9">
      <c r="A27" s="4">
        <v>2004</v>
      </c>
      <c r="B27" s="3">
        <v>783115</v>
      </c>
      <c r="C27" s="3">
        <v>313686</v>
      </c>
      <c r="D27" s="3">
        <v>771142</v>
      </c>
      <c r="E27" s="3">
        <v>681228</v>
      </c>
      <c r="F27" s="3">
        <v>1456312</v>
      </c>
      <c r="G27" s="3">
        <v>596842</v>
      </c>
      <c r="H27" s="3">
        <v>710304</v>
      </c>
      <c r="I27" s="3">
        <f t="shared" si="0"/>
        <v>5312629</v>
      </c>
    </row>
    <row r="28" spans="1:9">
      <c r="A28" s="4">
        <v>2005</v>
      </c>
      <c r="B28" s="3">
        <v>770195</v>
      </c>
      <c r="C28" s="3">
        <v>310598</v>
      </c>
      <c r="D28" s="3">
        <v>751022</v>
      </c>
      <c r="E28" s="3">
        <v>707432</v>
      </c>
      <c r="F28" s="3">
        <v>1442059</v>
      </c>
      <c r="G28" s="3">
        <v>604743</v>
      </c>
      <c r="H28" s="3">
        <v>718385</v>
      </c>
      <c r="I28" s="3">
        <f t="shared" si="0"/>
        <v>5304434</v>
      </c>
    </row>
    <row r="29" spans="1:9">
      <c r="A29" s="4">
        <v>2006</v>
      </c>
      <c r="B29" s="3">
        <v>756760</v>
      </c>
      <c r="C29" s="3">
        <v>307067</v>
      </c>
      <c r="D29" s="3">
        <v>731274</v>
      </c>
      <c r="E29" s="3">
        <v>734584</v>
      </c>
      <c r="F29" s="3">
        <v>1435231</v>
      </c>
      <c r="G29" s="3">
        <v>603456</v>
      </c>
      <c r="H29" s="3">
        <v>723630</v>
      </c>
      <c r="I29" s="3">
        <v>5292002</v>
      </c>
    </row>
    <row r="30" spans="1:9">
      <c r="A30" s="4">
        <v>2007</v>
      </c>
      <c r="B30" s="3">
        <v>745127</v>
      </c>
      <c r="C30" s="3">
        <v>304785</v>
      </c>
      <c r="D30" s="3">
        <v>711420</v>
      </c>
      <c r="E30" s="3">
        <v>758477</v>
      </c>
      <c r="F30" s="3">
        <v>1432268</v>
      </c>
      <c r="G30" s="3">
        <v>603998</v>
      </c>
      <c r="H30" s="3">
        <v>731005</v>
      </c>
      <c r="I30" s="3">
        <f>SUM(B30:H30)</f>
        <v>5287080</v>
      </c>
    </row>
    <row r="31" spans="1:9">
      <c r="A31" s="4">
        <v>2008</v>
      </c>
      <c r="B31" s="3">
        <v>734934</v>
      </c>
      <c r="C31" s="3">
        <v>302749</v>
      </c>
      <c r="D31" s="3">
        <v>690518</v>
      </c>
      <c r="E31" s="3">
        <v>772975</v>
      </c>
      <c r="F31" s="3">
        <v>1425612</v>
      </c>
      <c r="G31" s="3">
        <v>611745</v>
      </c>
      <c r="H31" s="3">
        <v>737306</v>
      </c>
      <c r="I31" s="3">
        <v>5275839</v>
      </c>
    </row>
    <row r="32" spans="1:9">
      <c r="A32" s="523" t="s">
        <v>5</v>
      </c>
      <c r="B32" s="523"/>
      <c r="C32" s="523"/>
      <c r="D32" s="523"/>
      <c r="E32" s="523"/>
      <c r="F32" s="523"/>
      <c r="G32" s="523"/>
      <c r="H32" s="523"/>
      <c r="I32" s="523"/>
    </row>
    <row r="33" spans="1:9">
      <c r="A33" s="4">
        <v>1960</v>
      </c>
      <c r="B33" s="3">
        <v>2529453</v>
      </c>
      <c r="C33" s="3">
        <v>753491</v>
      </c>
      <c r="D33" s="3">
        <v>1401459</v>
      </c>
      <c r="E33" s="3">
        <v>1507467</v>
      </c>
      <c r="F33" s="3">
        <v>2396513</v>
      </c>
      <c r="G33" s="3">
        <v>831326</v>
      </c>
      <c r="H33" s="3">
        <v>541335</v>
      </c>
      <c r="I33" s="3">
        <v>9961044</v>
      </c>
    </row>
    <row r="34" spans="1:9">
      <c r="A34" s="4">
        <v>1970</v>
      </c>
      <c r="B34" s="3">
        <f t="shared" ref="B34:H34" si="1">+B6+B20</f>
        <v>2176507</v>
      </c>
      <c r="C34" s="3">
        <f t="shared" si="1"/>
        <v>917134</v>
      </c>
      <c r="D34" s="3">
        <f t="shared" si="1"/>
        <v>1520114</v>
      </c>
      <c r="E34" s="3">
        <f t="shared" si="1"/>
        <v>1384176</v>
      </c>
      <c r="F34" s="3">
        <f t="shared" si="1"/>
        <v>2564369</v>
      </c>
      <c r="G34" s="3">
        <f t="shared" si="1"/>
        <v>1050756</v>
      </c>
      <c r="H34" s="3">
        <f t="shared" si="1"/>
        <v>709043</v>
      </c>
      <c r="I34" s="3">
        <f>SUM(B34:H34)</f>
        <v>10322099</v>
      </c>
    </row>
    <row r="35" spans="1:9">
      <c r="A35" s="4">
        <v>1980</v>
      </c>
      <c r="B35" s="3">
        <v>2341173</v>
      </c>
      <c r="C35" s="3">
        <v>650492</v>
      </c>
      <c r="D35" s="3">
        <v>1705468</v>
      </c>
      <c r="E35" s="3">
        <v>1476556</v>
      </c>
      <c r="F35" s="3">
        <v>2705642</v>
      </c>
      <c r="G35" s="3">
        <v>928058</v>
      </c>
      <c r="H35" s="3">
        <v>902074</v>
      </c>
      <c r="I35" s="3">
        <v>10709463</v>
      </c>
    </row>
    <row r="36" spans="1:9">
      <c r="A36" s="4">
        <v>1990</v>
      </c>
      <c r="B36" s="3">
        <v>2130549</v>
      </c>
      <c r="C36" s="3">
        <v>766856</v>
      </c>
      <c r="D36" s="3">
        <v>1298943</v>
      </c>
      <c r="E36" s="3">
        <v>1621756</v>
      </c>
      <c r="F36" s="3">
        <v>2596873</v>
      </c>
      <c r="G36" s="3">
        <v>1115592</v>
      </c>
      <c r="H36" s="3">
        <v>844254</v>
      </c>
      <c r="I36" s="3">
        <v>10374823</v>
      </c>
    </row>
    <row r="37" spans="1:9">
      <c r="A37" s="4">
        <v>2000</v>
      </c>
      <c r="B37" s="3">
        <f t="shared" ref="B37:H41" si="2">+B9+B23</f>
        <v>1729248</v>
      </c>
      <c r="C37" s="3">
        <f t="shared" si="2"/>
        <v>682250</v>
      </c>
      <c r="D37" s="3">
        <f t="shared" si="2"/>
        <v>1595664</v>
      </c>
      <c r="E37" s="3">
        <f t="shared" si="2"/>
        <v>1300445</v>
      </c>
      <c r="F37" s="3">
        <f t="shared" si="2"/>
        <v>2857173</v>
      </c>
      <c r="G37" s="3">
        <f t="shared" si="2"/>
        <v>1027562</v>
      </c>
      <c r="H37" s="3">
        <f t="shared" si="2"/>
        <v>1029302</v>
      </c>
      <c r="I37" s="3">
        <f>SUM(B37:H37)</f>
        <v>10221644</v>
      </c>
    </row>
    <row r="38" spans="1:9">
      <c r="A38" s="4">
        <v>2001</v>
      </c>
      <c r="B38" s="3">
        <f t="shared" si="2"/>
        <v>1691997</v>
      </c>
      <c r="C38" s="3">
        <f t="shared" si="2"/>
        <v>668392</v>
      </c>
      <c r="D38" s="3">
        <f t="shared" si="2"/>
        <v>1596872</v>
      </c>
      <c r="E38" s="3">
        <f t="shared" si="2"/>
        <v>1312185</v>
      </c>
      <c r="F38" s="3">
        <f t="shared" si="2"/>
        <v>2851628</v>
      </c>
      <c r="G38" s="3">
        <f t="shared" si="2"/>
        <v>1025989</v>
      </c>
      <c r="H38" s="3">
        <f t="shared" si="2"/>
        <v>1053235</v>
      </c>
      <c r="I38" s="3">
        <f>SUM(B38:H38)</f>
        <v>10200298</v>
      </c>
    </row>
    <row r="39" spans="1:9">
      <c r="A39" s="4">
        <v>2002</v>
      </c>
      <c r="B39" s="3">
        <f t="shared" si="2"/>
        <v>1660113</v>
      </c>
      <c r="C39" s="3">
        <f t="shared" si="2"/>
        <v>655145</v>
      </c>
      <c r="D39" s="3">
        <f t="shared" si="2"/>
        <v>1600970</v>
      </c>
      <c r="E39" s="3">
        <f t="shared" si="2"/>
        <v>1327155</v>
      </c>
      <c r="F39" s="3">
        <f t="shared" si="2"/>
        <v>2839994</v>
      </c>
      <c r="G39" s="3">
        <f t="shared" si="2"/>
        <v>1024174</v>
      </c>
      <c r="H39" s="3">
        <f t="shared" si="2"/>
        <v>1067302</v>
      </c>
      <c r="I39" s="3">
        <f>SUM(B39:H39)</f>
        <v>10174853</v>
      </c>
    </row>
    <row r="40" spans="1:9">
      <c r="A40" s="4">
        <v>2003</v>
      </c>
      <c r="B40" s="3">
        <f t="shared" si="2"/>
        <v>1633688</v>
      </c>
      <c r="C40" s="3">
        <f t="shared" si="2"/>
        <v>644705</v>
      </c>
      <c r="D40" s="3">
        <f t="shared" si="2"/>
        <v>1589564</v>
      </c>
      <c r="E40" s="3">
        <f t="shared" si="2"/>
        <v>1351767</v>
      </c>
      <c r="F40" s="3">
        <f t="shared" si="2"/>
        <v>2811053</v>
      </c>
      <c r="G40" s="3">
        <f t="shared" si="2"/>
        <v>1029599</v>
      </c>
      <c r="H40" s="3">
        <f t="shared" si="2"/>
        <v>1081986</v>
      </c>
      <c r="I40" s="3">
        <f>SUM(B40:H40)</f>
        <v>10142362</v>
      </c>
    </row>
    <row r="41" spans="1:9">
      <c r="A41" s="4">
        <v>2004</v>
      </c>
      <c r="B41" s="3">
        <f t="shared" si="2"/>
        <v>1606117</v>
      </c>
      <c r="C41" s="3">
        <f t="shared" si="2"/>
        <v>639389</v>
      </c>
      <c r="D41" s="3">
        <f t="shared" si="2"/>
        <v>1575315</v>
      </c>
      <c r="E41" s="3">
        <f t="shared" si="2"/>
        <v>1377447</v>
      </c>
      <c r="F41" s="3">
        <f t="shared" si="2"/>
        <v>2792447</v>
      </c>
      <c r="G41" s="3">
        <f t="shared" si="2"/>
        <v>1033165</v>
      </c>
      <c r="H41" s="3">
        <f t="shared" si="2"/>
        <v>1092862</v>
      </c>
      <c r="I41" s="3">
        <f>SUM(B41:H41)</f>
        <v>10116742</v>
      </c>
    </row>
    <row r="42" spans="1:9">
      <c r="A42" s="4">
        <v>2005</v>
      </c>
      <c r="B42" s="3">
        <v>1579697</v>
      </c>
      <c r="C42" s="3">
        <v>634328</v>
      </c>
      <c r="D42" s="3">
        <v>1533863</v>
      </c>
      <c r="E42" s="3">
        <v>1431650</v>
      </c>
      <c r="F42" s="3">
        <v>2765891</v>
      </c>
      <c r="G42" s="3">
        <v>1048210</v>
      </c>
      <c r="H42" s="3">
        <v>1103910</v>
      </c>
      <c r="I42" s="3">
        <v>10097549</v>
      </c>
    </row>
    <row r="43" spans="1:9">
      <c r="A43" s="4">
        <v>2006</v>
      </c>
      <c r="B43" s="3">
        <f t="shared" ref="B43:I44" si="3">B29+B15</f>
        <v>1553443</v>
      </c>
      <c r="C43" s="3">
        <f t="shared" si="3"/>
        <v>627223</v>
      </c>
      <c r="D43" s="3">
        <f t="shared" si="3"/>
        <v>1492926</v>
      </c>
      <c r="E43" s="3">
        <f t="shared" si="3"/>
        <v>1490051</v>
      </c>
      <c r="F43" s="3">
        <f t="shared" si="3"/>
        <v>2755681</v>
      </c>
      <c r="G43" s="3">
        <f t="shared" si="3"/>
        <v>1047568</v>
      </c>
      <c r="H43" s="3">
        <f t="shared" si="3"/>
        <v>1109689</v>
      </c>
      <c r="I43" s="3">
        <f t="shared" si="3"/>
        <v>10076581</v>
      </c>
    </row>
    <row r="44" spans="1:9">
      <c r="A44" s="4">
        <v>2007</v>
      </c>
      <c r="B44" s="3">
        <f t="shared" si="3"/>
        <v>1529654</v>
      </c>
      <c r="C44" s="3">
        <f t="shared" si="3"/>
        <v>623637</v>
      </c>
      <c r="D44" s="3">
        <f t="shared" si="3"/>
        <v>1450689</v>
      </c>
      <c r="E44" s="3">
        <f t="shared" si="3"/>
        <v>1540346</v>
      </c>
      <c r="F44" s="3">
        <f t="shared" si="3"/>
        <v>2751365</v>
      </c>
      <c r="G44" s="3">
        <f t="shared" si="3"/>
        <v>1052557</v>
      </c>
      <c r="H44" s="3">
        <f t="shared" si="3"/>
        <v>1117910</v>
      </c>
      <c r="I44" s="3">
        <f t="shared" si="3"/>
        <v>10066158</v>
      </c>
    </row>
    <row r="45" spans="1:9">
      <c r="A45" s="4">
        <v>2008</v>
      </c>
      <c r="B45" s="3">
        <v>1508802</v>
      </c>
      <c r="C45" s="3">
        <v>619849</v>
      </c>
      <c r="D45" s="3">
        <v>1409878</v>
      </c>
      <c r="E45" s="3">
        <v>1570708</v>
      </c>
      <c r="F45" s="3">
        <v>2741856</v>
      </c>
      <c r="G45" s="3">
        <v>1069902</v>
      </c>
      <c r="H45" s="3">
        <v>1124406</v>
      </c>
      <c r="I45" s="3">
        <v>10045401</v>
      </c>
    </row>
  </sheetData>
  <mergeCells count="6">
    <mergeCell ref="B3:H3"/>
    <mergeCell ref="A32:I32"/>
    <mergeCell ref="A4:I4"/>
    <mergeCell ref="A18:I18"/>
    <mergeCell ref="A2:A3"/>
    <mergeCell ref="I2:I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33C957-C612-4E4C-86E7-48531AA9F6A9}">
  <sheetPr codeName="Munka33"/>
  <dimension ref="A1:J17"/>
  <sheetViews>
    <sheetView zoomScaleNormal="100" workbookViewId="0"/>
  </sheetViews>
  <sheetFormatPr defaultRowHeight="11.25"/>
  <cols>
    <col min="1" max="1" width="9.42578125" style="210" customWidth="1"/>
    <col min="2" max="9" width="8.7109375" style="210" customWidth="1"/>
    <col min="10" max="10" width="8.85546875" style="210" customWidth="1"/>
    <col min="11" max="16384" width="9.140625" style="210"/>
  </cols>
  <sheetData>
    <row r="1" spans="1:10" ht="12" thickBot="1">
      <c r="A1" s="218" t="s">
        <v>204</v>
      </c>
      <c r="B1" s="217"/>
      <c r="C1" s="217"/>
      <c r="D1" s="217"/>
      <c r="E1" s="217"/>
      <c r="F1" s="217"/>
      <c r="G1" s="217"/>
      <c r="H1" s="217"/>
      <c r="I1" s="217"/>
      <c r="J1" s="217"/>
    </row>
    <row r="2" spans="1:10">
      <c r="A2" s="519" t="s">
        <v>8</v>
      </c>
      <c r="B2" s="565" t="s">
        <v>16</v>
      </c>
      <c r="C2" s="565" t="s">
        <v>37</v>
      </c>
      <c r="D2" s="565" t="s">
        <v>36</v>
      </c>
      <c r="E2" s="565" t="s">
        <v>35</v>
      </c>
      <c r="F2" s="565" t="s">
        <v>34</v>
      </c>
      <c r="G2" s="565" t="s">
        <v>115</v>
      </c>
      <c r="H2" s="573" t="s">
        <v>203</v>
      </c>
      <c r="I2" s="573"/>
      <c r="J2" s="513" t="s">
        <v>5</v>
      </c>
    </row>
    <row r="3" spans="1:10">
      <c r="A3" s="571"/>
      <c r="B3" s="570"/>
      <c r="C3" s="570"/>
      <c r="D3" s="570"/>
      <c r="E3" s="570"/>
      <c r="F3" s="570"/>
      <c r="G3" s="570"/>
      <c r="H3" s="242" t="s">
        <v>33</v>
      </c>
      <c r="I3" s="242" t="s">
        <v>32</v>
      </c>
      <c r="J3" s="569"/>
    </row>
    <row r="4" spans="1:10">
      <c r="A4" s="572"/>
      <c r="B4" s="530" t="s">
        <v>10</v>
      </c>
      <c r="C4" s="530"/>
      <c r="D4" s="530"/>
      <c r="E4" s="530"/>
      <c r="F4" s="530"/>
      <c r="G4" s="530"/>
      <c r="H4" s="530"/>
      <c r="I4" s="530"/>
      <c r="J4" s="514"/>
    </row>
    <row r="5" spans="1:10" s="233" customFormat="1">
      <c r="A5" s="214">
        <v>1960</v>
      </c>
      <c r="B5" s="241">
        <v>52.5</v>
      </c>
      <c r="C5" s="241">
        <v>159.19999999999999</v>
      </c>
      <c r="D5" s="241">
        <v>105.6</v>
      </c>
      <c r="E5" s="241">
        <v>52.9</v>
      </c>
      <c r="F5" s="241">
        <v>25</v>
      </c>
      <c r="G5" s="241">
        <v>3.6</v>
      </c>
      <c r="H5" s="241">
        <v>8</v>
      </c>
      <c r="I5" s="241">
        <v>0.5</v>
      </c>
      <c r="J5" s="241">
        <v>58.9</v>
      </c>
    </row>
    <row r="6" spans="1:10">
      <c r="A6" s="240">
        <v>1970</v>
      </c>
      <c r="B6" s="239">
        <v>50</v>
      </c>
      <c r="C6" s="239">
        <v>159.30000000000001</v>
      </c>
      <c r="D6" s="239">
        <v>110.3</v>
      </c>
      <c r="E6" s="239">
        <v>51.4</v>
      </c>
      <c r="F6" s="239">
        <v>18.399999999999999</v>
      </c>
      <c r="G6" s="239">
        <v>2.2000000000000002</v>
      </c>
      <c r="H6" s="239">
        <v>4.3</v>
      </c>
      <c r="I6" s="239">
        <v>0.3</v>
      </c>
      <c r="J6" s="239">
        <v>56.6</v>
      </c>
    </row>
    <row r="7" spans="1:10">
      <c r="A7" s="240">
        <v>1975</v>
      </c>
      <c r="B7" s="239">
        <v>72.099999999999994</v>
      </c>
      <c r="C7" s="239">
        <v>183.5</v>
      </c>
      <c r="D7" s="239">
        <v>133.80000000000001</v>
      </c>
      <c r="E7" s="239">
        <v>62</v>
      </c>
      <c r="F7" s="239">
        <v>20.2</v>
      </c>
      <c r="G7" s="239">
        <v>2.2000000000000002</v>
      </c>
      <c r="H7" s="239">
        <v>4.2</v>
      </c>
      <c r="I7" s="239">
        <v>0.2</v>
      </c>
      <c r="J7" s="239">
        <v>72.8</v>
      </c>
    </row>
    <row r="8" spans="1:10">
      <c r="A8" s="240">
        <v>1980</v>
      </c>
      <c r="B8" s="239">
        <v>68</v>
      </c>
      <c r="C8" s="239">
        <v>158.6</v>
      </c>
      <c r="D8" s="239">
        <v>100</v>
      </c>
      <c r="E8" s="239">
        <v>40.9</v>
      </c>
      <c r="F8" s="239">
        <v>13.7</v>
      </c>
      <c r="G8" s="239">
        <v>1.5</v>
      </c>
      <c r="H8" s="239">
        <v>2.9</v>
      </c>
      <c r="I8" s="239">
        <v>0.1</v>
      </c>
      <c r="J8" s="239">
        <v>57.6</v>
      </c>
    </row>
    <row r="9" spans="1:10">
      <c r="A9" s="240">
        <v>1990</v>
      </c>
      <c r="B9" s="239">
        <v>39.5</v>
      </c>
      <c r="C9" s="239">
        <v>147</v>
      </c>
      <c r="D9" s="239">
        <v>115.2</v>
      </c>
      <c r="E9" s="239">
        <v>46.8</v>
      </c>
      <c r="F9" s="239">
        <v>16.399999999999999</v>
      </c>
      <c r="G9" s="239">
        <v>1.6</v>
      </c>
      <c r="H9" s="239">
        <v>3</v>
      </c>
      <c r="I9" s="239">
        <v>0.1</v>
      </c>
      <c r="J9" s="239">
        <v>49.4</v>
      </c>
    </row>
    <row r="10" spans="1:10">
      <c r="A10" s="240">
        <v>2000</v>
      </c>
      <c r="B10" s="239">
        <v>23.3</v>
      </c>
      <c r="C10" s="239">
        <v>70.099999999999994</v>
      </c>
      <c r="D10" s="239">
        <v>94.6</v>
      </c>
      <c r="E10" s="239">
        <v>54.4</v>
      </c>
      <c r="F10" s="239">
        <v>19.2</v>
      </c>
      <c r="G10" s="239">
        <v>1.7</v>
      </c>
      <c r="H10" s="239">
        <v>3.4</v>
      </c>
      <c r="I10" s="239">
        <v>0.2</v>
      </c>
      <c r="J10" s="239">
        <v>38.1</v>
      </c>
    </row>
    <row r="11" spans="1:10">
      <c r="A11" s="240">
        <v>2001</v>
      </c>
      <c r="B11" s="239">
        <v>21.8</v>
      </c>
      <c r="C11" s="239">
        <v>65</v>
      </c>
      <c r="D11" s="239">
        <v>92.7</v>
      </c>
      <c r="E11" s="239">
        <v>58.1</v>
      </c>
      <c r="F11" s="239">
        <v>21.1</v>
      </c>
      <c r="G11" s="239">
        <v>1.8</v>
      </c>
      <c r="H11" s="239">
        <v>3.7</v>
      </c>
      <c r="I11" s="239">
        <v>0.1</v>
      </c>
      <c r="J11" s="239">
        <v>38.1</v>
      </c>
    </row>
    <row r="12" spans="1:10">
      <c r="A12" s="240">
        <v>2002</v>
      </c>
      <c r="B12" s="239">
        <v>21.3</v>
      </c>
      <c r="C12" s="239">
        <v>60.7</v>
      </c>
      <c r="D12" s="239">
        <v>92.5</v>
      </c>
      <c r="E12" s="239">
        <v>60.1</v>
      </c>
      <c r="F12" s="239">
        <v>22.2</v>
      </c>
      <c r="G12" s="239">
        <v>1.9</v>
      </c>
      <c r="H12" s="239">
        <v>4.0999999999999996</v>
      </c>
      <c r="I12" s="239">
        <v>0.1</v>
      </c>
      <c r="J12" s="239">
        <v>38.299999999999997</v>
      </c>
    </row>
    <row r="13" spans="1:10">
      <c r="A13" s="240">
        <v>2003</v>
      </c>
      <c r="B13" s="239">
        <v>20.6</v>
      </c>
      <c r="C13" s="239">
        <v>56.4</v>
      </c>
      <c r="D13" s="239">
        <v>88.8</v>
      </c>
      <c r="E13" s="239">
        <v>62</v>
      </c>
      <c r="F13" s="239">
        <v>23.3</v>
      </c>
      <c r="G13" s="239">
        <v>1.8</v>
      </c>
      <c r="H13" s="239">
        <v>4</v>
      </c>
      <c r="I13" s="239">
        <v>0.1</v>
      </c>
      <c r="J13" s="239">
        <v>37.799999999999997</v>
      </c>
    </row>
    <row r="14" spans="1:10">
      <c r="A14" s="240">
        <v>2004</v>
      </c>
      <c r="B14" s="239">
        <v>20.7</v>
      </c>
      <c r="C14" s="239">
        <v>51.8</v>
      </c>
      <c r="D14" s="239">
        <v>88.5</v>
      </c>
      <c r="E14" s="239">
        <v>66.2</v>
      </c>
      <c r="F14" s="239">
        <v>25.2</v>
      </c>
      <c r="G14" s="239">
        <v>2</v>
      </c>
      <c r="H14" s="239">
        <v>4.4000000000000004</v>
      </c>
      <c r="I14" s="239">
        <v>0.1</v>
      </c>
      <c r="J14" s="239">
        <v>38.4</v>
      </c>
    </row>
    <row r="15" spans="1:10">
      <c r="A15" s="240">
        <v>2005</v>
      </c>
      <c r="B15" s="239">
        <v>19.96227728623121</v>
      </c>
      <c r="C15" s="239">
        <v>50.039872110020099</v>
      </c>
      <c r="D15" s="239">
        <v>89.177045591091883</v>
      </c>
      <c r="E15" s="239">
        <v>72.105831519238208</v>
      </c>
      <c r="F15" s="239">
        <v>27.284842225677767</v>
      </c>
      <c r="G15" s="239">
        <v>2.2534237264092396</v>
      </c>
      <c r="H15" s="239">
        <v>4.7573259402796149</v>
      </c>
      <c r="I15" s="239">
        <v>0.17053182922455387</v>
      </c>
      <c r="J15" s="239">
        <v>39.780834252379698</v>
      </c>
    </row>
    <row r="16" spans="1:10">
      <c r="A16" s="240">
        <v>2006</v>
      </c>
      <c r="B16" s="239">
        <v>19.740067859547736</v>
      </c>
      <c r="C16" s="239">
        <v>48.247315410207143</v>
      </c>
      <c r="D16" s="239">
        <v>89.496021422814067</v>
      </c>
      <c r="E16" s="239">
        <v>78.26247213477302</v>
      </c>
      <c r="F16" s="239">
        <v>29.087329048091259</v>
      </c>
      <c r="G16" s="239">
        <v>2.376586179614717</v>
      </c>
      <c r="H16" s="239">
        <v>4.8836678119952213</v>
      </c>
      <c r="I16" s="239">
        <v>0.18395218392918991</v>
      </c>
      <c r="J16" s="239">
        <v>41.130264041686736</v>
      </c>
    </row>
    <row r="17" spans="1:10">
      <c r="A17" s="240">
        <v>2007</v>
      </c>
      <c r="B17" s="239">
        <v>19.386569311347184</v>
      </c>
      <c r="C17" s="239">
        <v>45.338586935527481</v>
      </c>
      <c r="D17" s="239">
        <v>85.491737141327803</v>
      </c>
      <c r="E17" s="239">
        <v>78.779057374802832</v>
      </c>
      <c r="F17" s="239">
        <v>29.677090620412219</v>
      </c>
      <c r="G17" s="239">
        <v>2.8225982908120208</v>
      </c>
      <c r="H17" s="239">
        <v>5.6504671505917461</v>
      </c>
      <c r="I17" s="239">
        <v>0.18135928786252967</v>
      </c>
      <c r="J17" s="239">
        <v>40.455578521825927</v>
      </c>
    </row>
  </sheetData>
  <mergeCells count="10">
    <mergeCell ref="J2:J4"/>
    <mergeCell ref="F2:F3"/>
    <mergeCell ref="G2:G3"/>
    <mergeCell ref="A2:A4"/>
    <mergeCell ref="H2:I2"/>
    <mergeCell ref="B4:I4"/>
    <mergeCell ref="C2:C3"/>
    <mergeCell ref="D2:D3"/>
    <mergeCell ref="E2:E3"/>
    <mergeCell ref="B2:B3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2EAE5B-B139-43D0-A1DB-C7AA4F51ED18}">
  <sheetPr codeName="Munka34"/>
  <dimension ref="A1:I11"/>
  <sheetViews>
    <sheetView zoomScaleNormal="100" workbookViewId="0"/>
  </sheetViews>
  <sheetFormatPr defaultRowHeight="11.25"/>
  <cols>
    <col min="1" max="1" width="20.5703125" style="210" customWidth="1"/>
    <col min="2" max="9" width="8.42578125" style="210" customWidth="1"/>
    <col min="10" max="16384" width="9.140625" style="210"/>
  </cols>
  <sheetData>
    <row r="1" spans="1:9" ht="12" thickBot="1">
      <c r="A1" s="218" t="s">
        <v>213</v>
      </c>
      <c r="B1" s="217"/>
      <c r="C1" s="217"/>
      <c r="D1" s="217"/>
      <c r="E1" s="217"/>
      <c r="F1" s="217"/>
      <c r="G1" s="217"/>
      <c r="H1" s="217"/>
    </row>
    <row r="2" spans="1:9">
      <c r="A2" s="519" t="s">
        <v>212</v>
      </c>
      <c r="B2" s="558" t="s">
        <v>174</v>
      </c>
      <c r="C2" s="574"/>
      <c r="D2" s="574"/>
      <c r="E2" s="574"/>
      <c r="F2" s="574"/>
      <c r="G2" s="574"/>
      <c r="H2" s="574"/>
      <c r="I2" s="249" t="s">
        <v>175</v>
      </c>
    </row>
    <row r="3" spans="1:9">
      <c r="A3" s="520"/>
      <c r="B3" s="248">
        <v>1980</v>
      </c>
      <c r="C3" s="248">
        <v>1990</v>
      </c>
      <c r="D3" s="248">
        <v>2000</v>
      </c>
      <c r="E3" s="248">
        <v>2004</v>
      </c>
      <c r="F3" s="248">
        <v>2005</v>
      </c>
      <c r="G3" s="248">
        <v>2006</v>
      </c>
      <c r="H3" s="525">
        <v>2007</v>
      </c>
      <c r="I3" s="526"/>
    </row>
    <row r="4" spans="1:9" s="233" customFormat="1">
      <c r="A4" s="233" t="s">
        <v>211</v>
      </c>
      <c r="B4" s="235">
        <v>45.5</v>
      </c>
      <c r="C4" s="235">
        <v>44.2</v>
      </c>
      <c r="D4" s="241">
        <v>45.1</v>
      </c>
      <c r="E4" s="241">
        <v>46.707379883746597</v>
      </c>
      <c r="F4" s="241">
        <v>46.553704767375073</v>
      </c>
      <c r="G4" s="241">
        <v>45.853150564227853</v>
      </c>
      <c r="H4" s="241">
        <v>46.377019454375954</v>
      </c>
      <c r="I4" s="213">
        <v>45270</v>
      </c>
    </row>
    <row r="5" spans="1:9">
      <c r="A5" s="222" t="s">
        <v>210</v>
      </c>
      <c r="B5" s="231">
        <v>38.799999999999997</v>
      </c>
      <c r="C5" s="231">
        <v>35.700000000000003</v>
      </c>
      <c r="D5" s="239">
        <v>32.4</v>
      </c>
      <c r="E5" s="239">
        <v>31.769973827217591</v>
      </c>
      <c r="F5" s="239">
        <v>32.163370804956095</v>
      </c>
      <c r="G5" s="239">
        <v>33.015590111243505</v>
      </c>
      <c r="H5" s="239">
        <v>32.90750207451876</v>
      </c>
      <c r="I5" s="213">
        <v>32122</v>
      </c>
    </row>
    <row r="6" spans="1:9">
      <c r="A6" s="222" t="s">
        <v>209</v>
      </c>
      <c r="B6" s="231">
        <v>10.199999999999999</v>
      </c>
      <c r="C6" s="231">
        <v>13.4</v>
      </c>
      <c r="D6" s="239">
        <v>13.9</v>
      </c>
      <c r="E6" s="239">
        <v>13.177838275329263</v>
      </c>
      <c r="F6" s="239">
        <v>13.072331172560926</v>
      </c>
      <c r="G6" s="239">
        <v>13.035816202901742</v>
      </c>
      <c r="H6" s="239">
        <v>12.801573560898651</v>
      </c>
      <c r="I6" s="213">
        <v>12496</v>
      </c>
    </row>
    <row r="7" spans="1:9">
      <c r="A7" s="222" t="s">
        <v>208</v>
      </c>
      <c r="B7" s="231">
        <v>2.8</v>
      </c>
      <c r="C7" s="231">
        <v>3.8</v>
      </c>
      <c r="D7" s="239">
        <v>4.7</v>
      </c>
      <c r="E7" s="239">
        <v>4.4745997876746166</v>
      </c>
      <c r="F7" s="239">
        <v>4.4288996471650117</v>
      </c>
      <c r="G7" s="239">
        <v>4.4487388731463584</v>
      </c>
      <c r="H7" s="239">
        <v>4.2238226465737148</v>
      </c>
      <c r="I7" s="213">
        <v>4123</v>
      </c>
    </row>
    <row r="8" spans="1:9">
      <c r="A8" s="222" t="s">
        <v>207</v>
      </c>
      <c r="B8" s="231">
        <v>1.2</v>
      </c>
      <c r="C8" s="231">
        <v>1.5</v>
      </c>
      <c r="D8" s="239">
        <v>2</v>
      </c>
      <c r="E8" s="239">
        <v>1.901468408715852</v>
      </c>
      <c r="F8" s="239">
        <v>1.8677689341101171</v>
      </c>
      <c r="G8" s="239">
        <v>1.8213495409077709</v>
      </c>
      <c r="H8" s="239">
        <v>1.7743538258223803</v>
      </c>
      <c r="I8" s="213">
        <v>1732</v>
      </c>
    </row>
    <row r="9" spans="1:9">
      <c r="A9" s="247" t="s">
        <v>206</v>
      </c>
      <c r="B9" s="231">
        <v>1.5</v>
      </c>
      <c r="C9" s="231">
        <v>1.3</v>
      </c>
      <c r="D9" s="239">
        <v>2</v>
      </c>
      <c r="E9" s="239">
        <v>1.9687398173160811</v>
      </c>
      <c r="F9" s="239">
        <v>1.9139246738327726</v>
      </c>
      <c r="G9" s="239">
        <v>1.825354707572769</v>
      </c>
      <c r="H9" s="239">
        <v>1.9157284378105377</v>
      </c>
      <c r="I9" s="211">
        <v>1870</v>
      </c>
    </row>
    <row r="10" spans="1:9">
      <c r="A10" s="246" t="s">
        <v>5</v>
      </c>
      <c r="B10" s="245">
        <v>100</v>
      </c>
      <c r="C10" s="245">
        <v>100</v>
      </c>
      <c r="D10" s="245">
        <v>100</v>
      </c>
      <c r="E10" s="245">
        <v>100</v>
      </c>
      <c r="F10" s="245">
        <v>100</v>
      </c>
      <c r="G10" s="245">
        <v>100</v>
      </c>
      <c r="H10" s="245">
        <v>100</v>
      </c>
      <c r="I10" s="244">
        <v>97613</v>
      </c>
    </row>
    <row r="11" spans="1:9">
      <c r="A11" s="230" t="s">
        <v>205</v>
      </c>
      <c r="B11" s="243">
        <v>1.82</v>
      </c>
      <c r="C11" s="243">
        <v>1.88</v>
      </c>
      <c r="D11" s="243">
        <v>1.94</v>
      </c>
      <c r="E11" s="243">
        <v>1.91</v>
      </c>
      <c r="F11" s="243">
        <v>1.91</v>
      </c>
      <c r="G11" s="243">
        <v>1.9091928587878364</v>
      </c>
      <c r="H11" s="243">
        <v>1.9000235624353314</v>
      </c>
      <c r="I11" s="243">
        <v>1.9000235624353314</v>
      </c>
    </row>
  </sheetData>
  <mergeCells count="3">
    <mergeCell ref="B2:H2"/>
    <mergeCell ref="A2:A3"/>
    <mergeCell ref="H3:I3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F7C1E4-265C-4B4E-840F-507FDAEDC428}">
  <sheetPr codeName="Munka35"/>
  <dimension ref="A1:H14"/>
  <sheetViews>
    <sheetView zoomScaleNormal="100" workbookViewId="0"/>
  </sheetViews>
  <sheetFormatPr defaultRowHeight="11.25"/>
  <cols>
    <col min="1" max="1" width="30.140625" style="210" customWidth="1"/>
    <col min="2" max="8" width="8.28515625" style="210" customWidth="1"/>
    <col min="9" max="16384" width="9.140625" style="210"/>
  </cols>
  <sheetData>
    <row r="1" spans="1:8" ht="12" thickBot="1">
      <c r="A1" s="218" t="s">
        <v>226</v>
      </c>
      <c r="B1" s="217"/>
      <c r="C1" s="217"/>
      <c r="D1" s="217"/>
      <c r="E1" s="217"/>
      <c r="F1" s="217"/>
      <c r="G1" s="217"/>
      <c r="H1" s="217"/>
    </row>
    <row r="2" spans="1:8">
      <c r="A2" s="255" t="s">
        <v>225</v>
      </c>
      <c r="B2" s="254">
        <v>1980</v>
      </c>
      <c r="C2" s="254">
        <v>1990</v>
      </c>
      <c r="D2" s="254">
        <v>2000</v>
      </c>
      <c r="E2" s="254">
        <v>2004</v>
      </c>
      <c r="F2" s="254">
        <v>2005</v>
      </c>
      <c r="G2" s="254">
        <v>2006</v>
      </c>
      <c r="H2" s="254">
        <v>2007</v>
      </c>
    </row>
    <row r="3" spans="1:8" s="233" customFormat="1">
      <c r="A3" s="253" t="s">
        <v>224</v>
      </c>
      <c r="B3" s="235">
        <v>701</v>
      </c>
      <c r="C3" s="235">
        <v>544</v>
      </c>
      <c r="D3" s="213">
        <v>587</v>
      </c>
      <c r="E3" s="213">
        <v>599</v>
      </c>
      <c r="F3" s="213">
        <v>546</v>
      </c>
      <c r="G3" s="213">
        <v>548</v>
      </c>
      <c r="H3" s="213">
        <v>612</v>
      </c>
    </row>
    <row r="4" spans="1:8">
      <c r="A4" s="252" t="s">
        <v>223</v>
      </c>
      <c r="B4" s="211">
        <v>1577</v>
      </c>
      <c r="C4" s="211">
        <v>1082</v>
      </c>
      <c r="D4" s="211">
        <v>794</v>
      </c>
      <c r="E4" s="211">
        <v>719</v>
      </c>
      <c r="F4" s="211">
        <v>764</v>
      </c>
      <c r="G4" s="211">
        <v>746</v>
      </c>
      <c r="H4" s="211">
        <v>775</v>
      </c>
    </row>
    <row r="5" spans="1:8">
      <c r="A5" s="252" t="s">
        <v>222</v>
      </c>
      <c r="B5" s="211">
        <v>3314</v>
      </c>
      <c r="C5" s="211">
        <v>2387</v>
      </c>
      <c r="D5" s="211">
        <v>1609</v>
      </c>
      <c r="E5" s="211">
        <v>1639</v>
      </c>
      <c r="F5" s="211">
        <v>1670</v>
      </c>
      <c r="G5" s="211">
        <v>1787</v>
      </c>
      <c r="H5" s="211">
        <v>1619</v>
      </c>
    </row>
    <row r="6" spans="1:8">
      <c r="A6" s="252" t="s">
        <v>221</v>
      </c>
      <c r="B6" s="211">
        <v>9799</v>
      </c>
      <c r="C6" s="211">
        <v>7641</v>
      </c>
      <c r="D6" s="211">
        <v>5206</v>
      </c>
      <c r="E6" s="211">
        <v>4948</v>
      </c>
      <c r="F6" s="211">
        <v>5043</v>
      </c>
      <c r="G6" s="211">
        <v>5179</v>
      </c>
      <c r="H6" s="211">
        <v>4993</v>
      </c>
    </row>
    <row r="7" spans="1:8">
      <c r="A7" s="252" t="s">
        <v>220</v>
      </c>
      <c r="B7" s="211">
        <v>33326</v>
      </c>
      <c r="C7" s="211">
        <v>27197</v>
      </c>
      <c r="D7" s="211">
        <v>18391</v>
      </c>
      <c r="E7" s="211">
        <v>17063</v>
      </c>
      <c r="F7" s="211">
        <v>17637</v>
      </c>
      <c r="G7" s="211">
        <v>17953</v>
      </c>
      <c r="H7" s="211">
        <v>17427</v>
      </c>
    </row>
    <row r="8" spans="1:8">
      <c r="A8" s="252" t="s">
        <v>219</v>
      </c>
      <c r="B8" s="211">
        <v>57279</v>
      </c>
      <c r="C8" s="211">
        <v>48445</v>
      </c>
      <c r="D8" s="211">
        <v>36685</v>
      </c>
      <c r="E8" s="211">
        <v>35475</v>
      </c>
      <c r="F8" s="211">
        <v>36656</v>
      </c>
      <c r="G8" s="211">
        <v>37777</v>
      </c>
      <c r="H8" s="211">
        <v>36351</v>
      </c>
    </row>
    <row r="9" spans="1:8">
      <c r="A9" s="252" t="s">
        <v>218</v>
      </c>
      <c r="B9" s="211">
        <v>33870</v>
      </c>
      <c r="C9" s="211">
        <v>29965</v>
      </c>
      <c r="D9" s="211">
        <v>26124</v>
      </c>
      <c r="E9" s="211">
        <v>26152</v>
      </c>
      <c r="F9" s="211">
        <v>26722</v>
      </c>
      <c r="G9" s="211">
        <v>27250</v>
      </c>
      <c r="H9" s="211">
        <v>27097</v>
      </c>
    </row>
    <row r="10" spans="1:8">
      <c r="A10" s="252" t="s">
        <v>217</v>
      </c>
      <c r="B10" s="211">
        <v>8784</v>
      </c>
      <c r="C10" s="211">
        <v>8413</v>
      </c>
      <c r="D10" s="211">
        <v>8156</v>
      </c>
      <c r="E10" s="211">
        <v>8468</v>
      </c>
      <c r="F10" s="211">
        <v>8414</v>
      </c>
      <c r="G10" s="211">
        <v>8587</v>
      </c>
      <c r="H10" s="211">
        <v>8597</v>
      </c>
    </row>
    <row r="11" spans="1:8">
      <c r="A11" s="222" t="s">
        <v>216</v>
      </c>
      <c r="B11" s="231">
        <v>23</v>
      </c>
      <c r="C11" s="231">
        <v>5</v>
      </c>
      <c r="D11" s="211">
        <v>45</v>
      </c>
      <c r="E11" s="211">
        <v>74</v>
      </c>
      <c r="F11" s="211">
        <v>44</v>
      </c>
      <c r="G11" s="211">
        <v>44</v>
      </c>
      <c r="H11" s="211">
        <v>142</v>
      </c>
    </row>
    <row r="12" spans="1:8">
      <c r="A12" s="246" t="s">
        <v>5</v>
      </c>
      <c r="B12" s="244">
        <v>148673</v>
      </c>
      <c r="C12" s="244">
        <v>125679</v>
      </c>
      <c r="D12" s="244">
        <v>97597</v>
      </c>
      <c r="E12" s="244">
        <v>95137</v>
      </c>
      <c r="F12" s="244">
        <v>97496</v>
      </c>
      <c r="G12" s="244">
        <v>99871</v>
      </c>
      <c r="H12" s="244">
        <v>97613</v>
      </c>
    </row>
    <row r="13" spans="1:8" ht="33.75">
      <c r="A13" s="251" t="s">
        <v>215</v>
      </c>
      <c r="B13" s="231">
        <v>10.4</v>
      </c>
      <c r="C13" s="231">
        <v>9.3000000000000007</v>
      </c>
      <c r="D13" s="229">
        <v>8.4</v>
      </c>
      <c r="E13" s="229">
        <v>8.3000000000000007</v>
      </c>
      <c r="F13" s="229">
        <v>8.1999999999999993</v>
      </c>
      <c r="G13" s="229">
        <v>8.2706691632205551</v>
      </c>
      <c r="H13" s="229">
        <v>8.1946052267628282</v>
      </c>
    </row>
    <row r="14" spans="1:8">
      <c r="A14" s="247" t="s">
        <v>214</v>
      </c>
      <c r="B14" s="250">
        <v>3148</v>
      </c>
      <c r="C14" s="250">
        <v>3185</v>
      </c>
      <c r="D14" s="250">
        <v>3246</v>
      </c>
      <c r="E14" s="250">
        <v>3264</v>
      </c>
      <c r="F14" s="250">
        <v>3264</v>
      </c>
      <c r="G14" s="250">
        <v>3263.9355484989032</v>
      </c>
      <c r="H14" s="250">
        <v>3270</v>
      </c>
    </row>
  </sheetData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22CF06-3BCA-4522-913C-888F8A2427CC}">
  <sheetPr codeName="Munka36"/>
  <dimension ref="A1:K14"/>
  <sheetViews>
    <sheetView zoomScaleNormal="100" workbookViewId="0"/>
  </sheetViews>
  <sheetFormatPr defaultRowHeight="11.25"/>
  <cols>
    <col min="1" max="1" width="8.5703125" style="210" customWidth="1"/>
    <col min="2" max="9" width="7.85546875" style="210" customWidth="1"/>
    <col min="10" max="10" width="8.28515625" style="210" customWidth="1"/>
    <col min="11" max="11" width="12.140625" style="210" customWidth="1"/>
    <col min="12" max="16384" width="9.140625" style="210"/>
  </cols>
  <sheetData>
    <row r="1" spans="1:11" ht="12" thickBot="1">
      <c r="A1" s="218" t="s">
        <v>235</v>
      </c>
      <c r="B1" s="217"/>
      <c r="C1" s="217"/>
      <c r="D1" s="217"/>
      <c r="E1" s="217"/>
      <c r="F1" s="217"/>
      <c r="G1" s="217"/>
      <c r="H1" s="217"/>
      <c r="I1" s="217"/>
      <c r="J1" s="257"/>
      <c r="K1" s="257"/>
    </row>
    <row r="2" spans="1:11">
      <c r="A2" s="568" t="s">
        <v>8</v>
      </c>
      <c r="B2" s="256" t="s">
        <v>234</v>
      </c>
      <c r="C2" s="256" t="s">
        <v>233</v>
      </c>
      <c r="D2" s="256" t="s">
        <v>232</v>
      </c>
      <c r="E2" s="256" t="s">
        <v>231</v>
      </c>
      <c r="F2" s="256">
        <v>36</v>
      </c>
      <c r="G2" s="256" t="s">
        <v>230</v>
      </c>
      <c r="H2" s="256" t="s">
        <v>229</v>
      </c>
      <c r="I2" s="567" t="s">
        <v>216</v>
      </c>
      <c r="J2" s="567" t="s">
        <v>5</v>
      </c>
      <c r="K2" s="569" t="s">
        <v>228</v>
      </c>
    </row>
    <row r="3" spans="1:11" ht="30.75" customHeight="1">
      <c r="A3" s="520"/>
      <c r="B3" s="528" t="s">
        <v>227</v>
      </c>
      <c r="C3" s="529"/>
      <c r="D3" s="529"/>
      <c r="E3" s="529"/>
      <c r="F3" s="529"/>
      <c r="G3" s="529"/>
      <c r="H3" s="516"/>
      <c r="I3" s="518"/>
      <c r="J3" s="518"/>
      <c r="K3" s="514"/>
    </row>
    <row r="4" spans="1:11">
      <c r="A4" s="214">
        <v>1975</v>
      </c>
      <c r="B4" s="235">
        <v>74</v>
      </c>
      <c r="C4" s="235">
        <v>1192</v>
      </c>
      <c r="D4" s="213">
        <v>3743</v>
      </c>
      <c r="E4" s="213">
        <v>7698</v>
      </c>
      <c r="F4" s="213">
        <v>18218</v>
      </c>
      <c r="G4" s="213">
        <v>156288</v>
      </c>
      <c r="H4" s="213">
        <v>7021</v>
      </c>
      <c r="I4" s="235">
        <v>6</v>
      </c>
      <c r="J4" s="213">
        <v>194240</v>
      </c>
      <c r="K4" s="235">
        <v>0.7</v>
      </c>
    </row>
    <row r="5" spans="1:11" s="233" customFormat="1">
      <c r="A5" s="214">
        <v>1980</v>
      </c>
      <c r="B5" s="235">
        <v>51</v>
      </c>
      <c r="C5" s="235">
        <v>766</v>
      </c>
      <c r="D5" s="213">
        <v>2111</v>
      </c>
      <c r="E5" s="213">
        <v>6863</v>
      </c>
      <c r="F5" s="213">
        <v>5342</v>
      </c>
      <c r="G5" s="213">
        <v>128866</v>
      </c>
      <c r="H5" s="213">
        <v>4674</v>
      </c>
      <c r="I5" s="235" t="s">
        <v>197</v>
      </c>
      <c r="J5" s="213">
        <v>148673</v>
      </c>
      <c r="K5" s="235">
        <v>0.5</v>
      </c>
    </row>
    <row r="6" spans="1:11">
      <c r="A6" s="212">
        <v>1990</v>
      </c>
      <c r="B6" s="231">
        <v>19</v>
      </c>
      <c r="C6" s="231">
        <v>545</v>
      </c>
      <c r="D6" s="211">
        <v>1226</v>
      </c>
      <c r="E6" s="211">
        <v>4805</v>
      </c>
      <c r="F6" s="211">
        <v>4391</v>
      </c>
      <c r="G6" s="211">
        <v>112550</v>
      </c>
      <c r="H6" s="211">
        <v>2127</v>
      </c>
      <c r="I6" s="231">
        <v>16</v>
      </c>
      <c r="J6" s="211">
        <v>125679</v>
      </c>
      <c r="K6" s="231">
        <v>0.4</v>
      </c>
    </row>
    <row r="7" spans="1:11">
      <c r="A7" s="212">
        <v>2000</v>
      </c>
      <c r="B7" s="211">
        <v>22</v>
      </c>
      <c r="C7" s="211">
        <v>482</v>
      </c>
      <c r="D7" s="211">
        <v>870</v>
      </c>
      <c r="E7" s="211">
        <v>3385</v>
      </c>
      <c r="F7" s="211">
        <v>3164</v>
      </c>
      <c r="G7" s="211">
        <v>88707</v>
      </c>
      <c r="H7" s="211">
        <v>905</v>
      </c>
      <c r="I7" s="211">
        <v>62</v>
      </c>
      <c r="J7" s="211">
        <v>97597</v>
      </c>
      <c r="K7" s="239">
        <v>0.5</v>
      </c>
    </row>
    <row r="8" spans="1:11">
      <c r="A8" s="212">
        <v>2001</v>
      </c>
      <c r="B8" s="211">
        <v>14</v>
      </c>
      <c r="C8" s="211">
        <v>469</v>
      </c>
      <c r="D8" s="211">
        <v>902</v>
      </c>
      <c r="E8" s="211">
        <v>3307</v>
      </c>
      <c r="F8" s="211">
        <v>2955</v>
      </c>
      <c r="G8" s="211">
        <v>88499</v>
      </c>
      <c r="H8" s="211">
        <v>802</v>
      </c>
      <c r="I8" s="211">
        <v>99</v>
      </c>
      <c r="J8" s="211">
        <v>97047</v>
      </c>
      <c r="K8" s="239">
        <v>0.5</v>
      </c>
    </row>
    <row r="9" spans="1:11">
      <c r="A9" s="212">
        <v>2002</v>
      </c>
      <c r="B9" s="211">
        <v>17</v>
      </c>
      <c r="C9" s="211">
        <v>456</v>
      </c>
      <c r="D9" s="211">
        <v>866</v>
      </c>
      <c r="E9" s="211">
        <v>3413</v>
      </c>
      <c r="F9" s="211">
        <v>3043</v>
      </c>
      <c r="G9" s="211">
        <v>88134</v>
      </c>
      <c r="H9" s="211">
        <v>708</v>
      </c>
      <c r="I9" s="211">
        <v>167</v>
      </c>
      <c r="J9" s="211">
        <v>96804</v>
      </c>
      <c r="K9" s="239">
        <v>0.48861617288541792</v>
      </c>
    </row>
    <row r="10" spans="1:11">
      <c r="A10" s="212">
        <v>2003</v>
      </c>
      <c r="B10" s="211">
        <v>18</v>
      </c>
      <c r="C10" s="211">
        <v>467</v>
      </c>
      <c r="D10" s="211">
        <v>899</v>
      </c>
      <c r="E10" s="211">
        <v>3358</v>
      </c>
      <c r="F10" s="211">
        <v>3182</v>
      </c>
      <c r="G10" s="211">
        <v>85995</v>
      </c>
      <c r="H10" s="211">
        <v>648</v>
      </c>
      <c r="I10" s="211">
        <v>80</v>
      </c>
      <c r="J10" s="211">
        <v>94647</v>
      </c>
      <c r="K10" s="239">
        <v>0.51243039927308842</v>
      </c>
    </row>
    <row r="11" spans="1:11">
      <c r="A11" s="212">
        <v>2004</v>
      </c>
      <c r="B11" s="211">
        <v>19</v>
      </c>
      <c r="C11" s="211">
        <v>472</v>
      </c>
      <c r="D11" s="211">
        <v>891</v>
      </c>
      <c r="E11" s="211">
        <v>3449</v>
      </c>
      <c r="F11" s="211">
        <v>3325</v>
      </c>
      <c r="G11" s="211">
        <v>86270</v>
      </c>
      <c r="H11" s="211">
        <v>611</v>
      </c>
      <c r="I11" s="211">
        <v>100</v>
      </c>
      <c r="J11" s="211">
        <v>95137</v>
      </c>
      <c r="K11" s="239">
        <v>0.51609783785488295</v>
      </c>
    </row>
    <row r="12" spans="1:11">
      <c r="A12" s="212">
        <v>2005</v>
      </c>
      <c r="B12" s="211">
        <v>14</v>
      </c>
      <c r="C12" s="211">
        <v>423</v>
      </c>
      <c r="D12" s="211">
        <v>899</v>
      </c>
      <c r="E12" s="211">
        <v>3444</v>
      </c>
      <c r="F12" s="211">
        <v>3427</v>
      </c>
      <c r="G12" s="211">
        <v>88631</v>
      </c>
      <c r="H12" s="211">
        <v>600</v>
      </c>
      <c r="I12" s="211">
        <v>58</v>
      </c>
      <c r="J12" s="211">
        <v>97496</v>
      </c>
      <c r="K12" s="239">
        <v>0.44822351686223022</v>
      </c>
    </row>
    <row r="13" spans="1:11">
      <c r="A13" s="212">
        <v>2006</v>
      </c>
      <c r="B13" s="211">
        <v>10</v>
      </c>
      <c r="C13" s="211">
        <v>436</v>
      </c>
      <c r="D13" s="211">
        <v>856</v>
      </c>
      <c r="E13" s="211">
        <v>3697</v>
      </c>
      <c r="F13" s="211">
        <v>3364</v>
      </c>
      <c r="G13" s="211">
        <v>90875</v>
      </c>
      <c r="H13" s="211">
        <v>573</v>
      </c>
      <c r="I13" s="211">
        <v>60</v>
      </c>
      <c r="J13" s="211">
        <v>99871</v>
      </c>
      <c r="K13" s="239">
        <v>0.44657608314725999</v>
      </c>
    </row>
    <row r="14" spans="1:11">
      <c r="A14" s="212">
        <v>2007</v>
      </c>
      <c r="B14" s="211">
        <v>21</v>
      </c>
      <c r="C14" s="211">
        <v>484</v>
      </c>
      <c r="D14" s="211">
        <v>903</v>
      </c>
      <c r="E14" s="211">
        <v>3632</v>
      </c>
      <c r="F14" s="211">
        <v>3384</v>
      </c>
      <c r="G14" s="211">
        <v>88307</v>
      </c>
      <c r="H14" s="211">
        <v>612</v>
      </c>
      <c r="I14" s="211">
        <v>270</v>
      </c>
      <c r="J14" s="211">
        <v>97613</v>
      </c>
      <c r="K14" s="239">
        <v>0.51734912357985108</v>
      </c>
    </row>
  </sheetData>
  <mergeCells count="5">
    <mergeCell ref="J2:J3"/>
    <mergeCell ref="K2:K3"/>
    <mergeCell ref="B3:H3"/>
    <mergeCell ref="A2:A3"/>
    <mergeCell ref="I2:I3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58E2B4-EA92-41C7-AB5E-6B5D0DD6B3DA}">
  <sheetPr codeName="Munka16"/>
  <dimension ref="A1:I17"/>
  <sheetViews>
    <sheetView zoomScaleNormal="100" workbookViewId="0"/>
  </sheetViews>
  <sheetFormatPr defaultRowHeight="11.25"/>
  <cols>
    <col min="1" max="1" width="8.7109375" style="210" customWidth="1"/>
    <col min="2" max="8" width="9.85546875" style="210" customWidth="1"/>
    <col min="9" max="9" width="13.28515625" style="210" customWidth="1"/>
    <col min="10" max="16384" width="9.140625" style="210"/>
  </cols>
  <sheetData>
    <row r="1" spans="1:9" s="238" customFormat="1" ht="12" thickBot="1">
      <c r="A1" s="218" t="s">
        <v>239</v>
      </c>
      <c r="B1" s="261"/>
      <c r="C1" s="261"/>
      <c r="D1" s="261"/>
      <c r="E1" s="261"/>
      <c r="F1" s="261"/>
      <c r="G1" s="261"/>
      <c r="H1" s="261"/>
      <c r="I1" s="261"/>
    </row>
    <row r="2" spans="1:9" ht="18.75" customHeight="1">
      <c r="A2" s="519" t="s">
        <v>8</v>
      </c>
      <c r="B2" s="260">
        <v>0</v>
      </c>
      <c r="C2" s="260">
        <v>1</v>
      </c>
      <c r="D2" s="260">
        <v>2</v>
      </c>
      <c r="E2" s="260">
        <v>3</v>
      </c>
      <c r="F2" s="260">
        <v>4</v>
      </c>
      <c r="G2" s="260">
        <v>5</v>
      </c>
      <c r="H2" s="255" t="s">
        <v>238</v>
      </c>
      <c r="I2" s="575" t="s">
        <v>237</v>
      </c>
    </row>
    <row r="3" spans="1:9" ht="24.75" customHeight="1">
      <c r="A3" s="527"/>
      <c r="B3" s="515" t="s">
        <v>236</v>
      </c>
      <c r="C3" s="529"/>
      <c r="D3" s="529"/>
      <c r="E3" s="529"/>
      <c r="F3" s="529"/>
      <c r="G3" s="529"/>
      <c r="H3" s="516"/>
      <c r="I3" s="576"/>
    </row>
    <row r="4" spans="1:9">
      <c r="A4" s="214">
        <v>1960</v>
      </c>
      <c r="B4" s="241">
        <v>33.659901664193818</v>
      </c>
      <c r="C4" s="241">
        <v>23.41994720311386</v>
      </c>
      <c r="D4" s="241">
        <v>21.965824935288488</v>
      </c>
      <c r="E4" s="241">
        <v>10.348703521719303</v>
      </c>
      <c r="F4" s="241">
        <v>4.8470608448786381</v>
      </c>
      <c r="G4" s="241">
        <v>2.409821376958206</v>
      </c>
      <c r="H4" s="241">
        <v>3.348740453847685</v>
      </c>
      <c r="I4" s="259">
        <v>154.97319209202846</v>
      </c>
    </row>
    <row r="5" spans="1:9" s="233" customFormat="1">
      <c r="A5" s="214">
        <v>1970</v>
      </c>
      <c r="B5" s="241">
        <v>33.200000000000003</v>
      </c>
      <c r="C5" s="241">
        <v>26.1</v>
      </c>
      <c r="D5" s="241">
        <v>25.5</v>
      </c>
      <c r="E5" s="241">
        <v>8.6999999999999993</v>
      </c>
      <c r="F5" s="241">
        <v>3.3</v>
      </c>
      <c r="G5" s="241">
        <v>1.4</v>
      </c>
      <c r="H5" s="241">
        <v>1.7</v>
      </c>
      <c r="I5" s="259">
        <v>136</v>
      </c>
    </row>
    <row r="6" spans="1:9">
      <c r="A6" s="212">
        <v>1975</v>
      </c>
      <c r="B6" s="239">
        <v>31.7</v>
      </c>
      <c r="C6" s="239">
        <v>26.5</v>
      </c>
      <c r="D6" s="239">
        <v>28.6</v>
      </c>
      <c r="E6" s="239">
        <v>8.1999999999999993</v>
      </c>
      <c r="F6" s="239">
        <v>2.7</v>
      </c>
      <c r="G6" s="239">
        <v>1.1000000000000001</v>
      </c>
      <c r="H6" s="239">
        <v>1.2</v>
      </c>
      <c r="I6" s="258">
        <v>134</v>
      </c>
    </row>
    <row r="7" spans="1:9">
      <c r="A7" s="212">
        <v>1980</v>
      </c>
      <c r="B7" s="239">
        <v>28</v>
      </c>
      <c r="C7" s="239">
        <v>25.8</v>
      </c>
      <c r="D7" s="239">
        <v>33.799999999999997</v>
      </c>
      <c r="E7" s="239">
        <v>8.3000000000000007</v>
      </c>
      <c r="F7" s="239">
        <v>2.2000000000000002</v>
      </c>
      <c r="G7" s="239">
        <v>0.8</v>
      </c>
      <c r="H7" s="239">
        <v>1</v>
      </c>
      <c r="I7" s="258">
        <v>139</v>
      </c>
    </row>
    <row r="8" spans="1:9">
      <c r="A8" s="212">
        <v>1990</v>
      </c>
      <c r="B8" s="239">
        <v>29.7</v>
      </c>
      <c r="C8" s="239">
        <v>22.1</v>
      </c>
      <c r="D8" s="239">
        <v>36.200000000000003</v>
      </c>
      <c r="E8" s="239">
        <v>8.8000000000000007</v>
      </c>
      <c r="F8" s="239">
        <v>1.9</v>
      </c>
      <c r="G8" s="239">
        <v>0.6</v>
      </c>
      <c r="H8" s="239">
        <v>0.6</v>
      </c>
      <c r="I8" s="258">
        <v>136</v>
      </c>
    </row>
    <row r="9" spans="1:9">
      <c r="A9" s="212">
        <v>2000</v>
      </c>
      <c r="B9" s="239">
        <v>36.6</v>
      </c>
      <c r="C9" s="239">
        <v>19.600000000000001</v>
      </c>
      <c r="D9" s="239">
        <v>31.3</v>
      </c>
      <c r="E9" s="239">
        <v>9.1</v>
      </c>
      <c r="F9" s="239">
        <v>2.1</v>
      </c>
      <c r="G9" s="239">
        <v>0.7</v>
      </c>
      <c r="H9" s="239">
        <v>0.6</v>
      </c>
      <c r="I9" s="258">
        <v>126</v>
      </c>
    </row>
    <row r="10" spans="1:9">
      <c r="A10" s="212">
        <v>2001</v>
      </c>
      <c r="B10" s="239">
        <v>37.4</v>
      </c>
      <c r="C10" s="239">
        <v>19.899999999999999</v>
      </c>
      <c r="D10" s="239">
        <v>30.5</v>
      </c>
      <c r="E10" s="239">
        <v>8.9</v>
      </c>
      <c r="F10" s="239">
        <v>2</v>
      </c>
      <c r="G10" s="239">
        <v>0.7</v>
      </c>
      <c r="H10" s="239">
        <v>0.5</v>
      </c>
      <c r="I10" s="258">
        <v>123</v>
      </c>
    </row>
    <row r="11" spans="1:9">
      <c r="A11" s="212">
        <v>2002</v>
      </c>
      <c r="B11" s="239">
        <v>38.1</v>
      </c>
      <c r="C11" s="239">
        <v>19.899999999999999</v>
      </c>
      <c r="D11" s="239">
        <v>29.9</v>
      </c>
      <c r="E11" s="239">
        <v>9</v>
      </c>
      <c r="F11" s="239">
        <v>2.1</v>
      </c>
      <c r="G11" s="239">
        <v>0.7</v>
      </c>
      <c r="H11" s="239">
        <v>0.5</v>
      </c>
      <c r="I11" s="258">
        <v>122</v>
      </c>
    </row>
    <row r="12" spans="1:9">
      <c r="A12" s="212">
        <v>2003</v>
      </c>
      <c r="B12" s="239">
        <v>38.799999999999997</v>
      </c>
      <c r="C12" s="239">
        <v>19.899999999999999</v>
      </c>
      <c r="D12" s="239">
        <v>29.2</v>
      </c>
      <c r="E12" s="239">
        <v>8.9</v>
      </c>
      <c r="F12" s="239">
        <v>2.1</v>
      </c>
      <c r="G12" s="239">
        <v>0.7</v>
      </c>
      <c r="H12" s="239">
        <v>0.5</v>
      </c>
      <c r="I12" s="258">
        <v>120</v>
      </c>
    </row>
    <row r="13" spans="1:9">
      <c r="A13" s="212">
        <v>2004</v>
      </c>
      <c r="B13" s="239">
        <v>39.6</v>
      </c>
      <c r="C13" s="239">
        <v>19.899999999999999</v>
      </c>
      <c r="D13" s="239">
        <v>28.3</v>
      </c>
      <c r="E13" s="239">
        <v>8.9</v>
      </c>
      <c r="F13" s="239">
        <v>2.1</v>
      </c>
      <c r="G13" s="239">
        <v>0.7</v>
      </c>
      <c r="H13" s="239">
        <v>0.5</v>
      </c>
      <c r="I13" s="258">
        <v>119</v>
      </c>
    </row>
    <row r="14" spans="1:9">
      <c r="A14" s="212">
        <v>2005</v>
      </c>
      <c r="B14" s="239">
        <v>40.5</v>
      </c>
      <c r="C14" s="239">
        <v>19.899999999999999</v>
      </c>
      <c r="D14" s="239">
        <v>27.5</v>
      </c>
      <c r="E14" s="239">
        <v>8.8000000000000007</v>
      </c>
      <c r="F14" s="239">
        <v>2.1</v>
      </c>
      <c r="G14" s="239">
        <v>0.7</v>
      </c>
      <c r="H14" s="239">
        <v>0.6</v>
      </c>
      <c r="I14" s="258">
        <v>117</v>
      </c>
    </row>
    <row r="15" spans="1:9">
      <c r="A15" s="212">
        <v>2006</v>
      </c>
      <c r="B15" s="239">
        <v>41.4</v>
      </c>
      <c r="C15" s="239">
        <v>19.899999999999999</v>
      </c>
      <c r="D15" s="239">
        <v>26.6</v>
      </c>
      <c r="E15" s="239">
        <v>8.6999999999999993</v>
      </c>
      <c r="F15" s="239">
        <v>2.1</v>
      </c>
      <c r="G15" s="239">
        <v>0.7</v>
      </c>
      <c r="H15" s="239">
        <v>0.6</v>
      </c>
      <c r="I15" s="258">
        <v>115</v>
      </c>
    </row>
    <row r="16" spans="1:9">
      <c r="A16" s="212">
        <v>2007</v>
      </c>
      <c r="B16" s="239">
        <v>42.141687375509029</v>
      </c>
      <c r="C16" s="239">
        <v>19.932829700907217</v>
      </c>
      <c r="D16" s="239">
        <v>25.866647468059554</v>
      </c>
      <c r="E16" s="239">
        <v>8.635897588671499</v>
      </c>
      <c r="F16" s="239">
        <v>2.1211978275783023</v>
      </c>
      <c r="G16" s="239">
        <v>0.72201658196936336</v>
      </c>
      <c r="H16" s="239">
        <v>0.57972345730502861</v>
      </c>
      <c r="I16" s="258">
        <v>114</v>
      </c>
    </row>
    <row r="17" spans="1:9">
      <c r="A17" s="212">
        <v>2008</v>
      </c>
      <c r="B17" s="239">
        <v>42.741520138916044</v>
      </c>
      <c r="C17" s="239">
        <v>19.972509666130563</v>
      </c>
      <c r="D17" s="239">
        <v>25.279417111734396</v>
      </c>
      <c r="E17" s="239">
        <v>8.5776248318255526</v>
      </c>
      <c r="F17" s="239">
        <v>2.1217645399654042</v>
      </c>
      <c r="G17" s="239">
        <v>0.71987399708955246</v>
      </c>
      <c r="H17" s="239">
        <v>0.58728971433848898</v>
      </c>
      <c r="I17" s="258">
        <v>112</v>
      </c>
    </row>
  </sheetData>
  <mergeCells count="3">
    <mergeCell ref="B3:H3"/>
    <mergeCell ref="A2:A3"/>
    <mergeCell ref="I2:I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D89EF5-ED0B-4616-9BDF-25176EDA45BC}">
  <sheetPr codeName="Munka37"/>
  <dimension ref="A1:F16"/>
  <sheetViews>
    <sheetView zoomScaleNormal="100" workbookViewId="0"/>
  </sheetViews>
  <sheetFormatPr defaultRowHeight="11.25"/>
  <cols>
    <col min="1" max="1" width="15.28515625" style="210" customWidth="1"/>
    <col min="2" max="6" width="14.5703125" style="210" customWidth="1"/>
    <col min="7" max="16384" width="9.140625" style="210"/>
  </cols>
  <sheetData>
    <row r="1" spans="1:6" ht="12" thickBot="1">
      <c r="A1" s="275" t="s">
        <v>246</v>
      </c>
      <c r="B1" s="274"/>
      <c r="C1" s="274"/>
      <c r="D1" s="274"/>
      <c r="E1" s="274"/>
      <c r="F1" s="274"/>
    </row>
    <row r="2" spans="1:6">
      <c r="A2" s="551" t="s">
        <v>8</v>
      </c>
      <c r="B2" s="553" t="s">
        <v>245</v>
      </c>
      <c r="C2" s="553" t="s">
        <v>244</v>
      </c>
      <c r="D2" s="553" t="s">
        <v>243</v>
      </c>
      <c r="E2" s="577" t="s">
        <v>242</v>
      </c>
      <c r="F2" s="578"/>
    </row>
    <row r="3" spans="1:6">
      <c r="A3" s="552"/>
      <c r="B3" s="554"/>
      <c r="C3" s="554"/>
      <c r="D3" s="554"/>
      <c r="E3" s="273" t="s">
        <v>241</v>
      </c>
      <c r="F3" s="272" t="s">
        <v>240</v>
      </c>
    </row>
    <row r="4" spans="1:6" s="233" customFormat="1">
      <c r="A4" s="271">
        <v>1960</v>
      </c>
      <c r="B4" s="269">
        <v>1513</v>
      </c>
      <c r="C4" s="270">
        <v>19</v>
      </c>
      <c r="D4" s="270" t="s">
        <v>82</v>
      </c>
      <c r="E4" s="269">
        <v>1532</v>
      </c>
      <c r="F4" s="269">
        <v>3083</v>
      </c>
    </row>
    <row r="5" spans="1:6">
      <c r="A5" s="268">
        <v>1970</v>
      </c>
      <c r="B5" s="265">
        <v>1580</v>
      </c>
      <c r="C5" s="267">
        <v>17</v>
      </c>
      <c r="D5" s="266" t="s">
        <v>82</v>
      </c>
      <c r="E5" s="265">
        <v>1597</v>
      </c>
      <c r="F5" s="265">
        <v>3211</v>
      </c>
    </row>
    <row r="6" spans="1:6">
      <c r="A6" s="263">
        <v>1975</v>
      </c>
      <c r="B6" s="211">
        <v>1900</v>
      </c>
      <c r="C6" s="262">
        <v>17</v>
      </c>
      <c r="D6" s="264" t="s">
        <v>82</v>
      </c>
      <c r="E6" s="211">
        <v>1917</v>
      </c>
      <c r="F6" s="211">
        <v>3851</v>
      </c>
    </row>
    <row r="7" spans="1:6">
      <c r="A7" s="263">
        <v>1980</v>
      </c>
      <c r="B7" s="211">
        <v>1587</v>
      </c>
      <c r="C7" s="262">
        <v>21</v>
      </c>
      <c r="D7" s="262">
        <v>2</v>
      </c>
      <c r="E7" s="211">
        <v>1608</v>
      </c>
      <c r="F7" s="211">
        <v>3239</v>
      </c>
    </row>
    <row r="8" spans="1:6">
      <c r="A8" s="263">
        <v>1990</v>
      </c>
      <c r="B8" s="211">
        <v>1379</v>
      </c>
      <c r="C8" s="262">
        <v>29</v>
      </c>
      <c r="D8" s="264" t="s">
        <v>82</v>
      </c>
      <c r="E8" s="211">
        <v>1408</v>
      </c>
      <c r="F8" s="211">
        <v>2845</v>
      </c>
    </row>
    <row r="9" spans="1:6">
      <c r="A9" s="263">
        <v>2000</v>
      </c>
      <c r="B9" s="211">
        <v>1281</v>
      </c>
      <c r="C9" s="262">
        <v>55</v>
      </c>
      <c r="D9" s="264" t="s">
        <v>82</v>
      </c>
      <c r="E9" s="211">
        <v>1336</v>
      </c>
      <c r="F9" s="211">
        <v>2727</v>
      </c>
    </row>
    <row r="10" spans="1:6">
      <c r="A10" s="263">
        <v>2001</v>
      </c>
      <c r="B10" s="211">
        <v>1334</v>
      </c>
      <c r="C10" s="262">
        <v>54</v>
      </c>
      <c r="D10" s="262">
        <v>1</v>
      </c>
      <c r="E10" s="211">
        <v>1388</v>
      </c>
      <c r="F10" s="211">
        <v>2831</v>
      </c>
    </row>
    <row r="11" spans="1:6">
      <c r="A11" s="263">
        <v>2002</v>
      </c>
      <c r="B11" s="211">
        <v>1351</v>
      </c>
      <c r="C11" s="262">
        <v>56</v>
      </c>
      <c r="D11" s="262">
        <v>1</v>
      </c>
      <c r="E11" s="211">
        <v>1407</v>
      </c>
      <c r="F11" s="211">
        <v>2871</v>
      </c>
    </row>
    <row r="12" spans="1:6">
      <c r="A12" s="263">
        <v>2003</v>
      </c>
      <c r="B12" s="211">
        <v>1463</v>
      </c>
      <c r="C12" s="262">
        <v>48</v>
      </c>
      <c r="D12" s="262">
        <v>1</v>
      </c>
      <c r="E12" s="211">
        <v>1511</v>
      </c>
      <c r="F12" s="211">
        <v>3071</v>
      </c>
    </row>
    <row r="13" spans="1:6">
      <c r="A13" s="263">
        <v>2004</v>
      </c>
      <c r="B13" s="211">
        <v>1547</v>
      </c>
      <c r="C13" s="262">
        <v>64</v>
      </c>
      <c r="D13" s="264" t="s">
        <v>82</v>
      </c>
      <c r="E13" s="211">
        <v>1611</v>
      </c>
      <c r="F13" s="211">
        <v>3286</v>
      </c>
    </row>
    <row r="14" spans="1:6">
      <c r="A14" s="263">
        <v>2005</v>
      </c>
      <c r="B14" s="211">
        <v>1576</v>
      </c>
      <c r="C14" s="262">
        <v>58</v>
      </c>
      <c r="D14" s="264" t="s">
        <v>82</v>
      </c>
      <c r="E14" s="211">
        <v>1634</v>
      </c>
      <c r="F14" s="211">
        <v>3326</v>
      </c>
    </row>
    <row r="15" spans="1:6">
      <c r="A15" s="263">
        <v>2006</v>
      </c>
      <c r="B15" s="211">
        <v>1743</v>
      </c>
      <c r="C15" s="262">
        <v>54</v>
      </c>
      <c r="D15" s="262">
        <v>1</v>
      </c>
      <c r="E15" s="211">
        <v>1797</v>
      </c>
      <c r="F15" s="211">
        <v>3649</v>
      </c>
    </row>
    <row r="16" spans="1:6">
      <c r="A16" s="263">
        <v>2007</v>
      </c>
      <c r="B16" s="211">
        <v>1645</v>
      </c>
      <c r="C16" s="262">
        <v>61</v>
      </c>
      <c r="D16" s="262">
        <v>1</v>
      </c>
      <c r="E16" s="211">
        <v>1707</v>
      </c>
      <c r="F16" s="211">
        <v>3477</v>
      </c>
    </row>
  </sheetData>
  <mergeCells count="5">
    <mergeCell ref="B2:B3"/>
    <mergeCell ref="C2:C3"/>
    <mergeCell ref="E2:F2"/>
    <mergeCell ref="A2:A3"/>
    <mergeCell ref="D2:D3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94FF4F-A5ED-4999-B25B-D5B87CF7063C}">
  <sheetPr codeName="Munka17"/>
  <dimension ref="A1:G16"/>
  <sheetViews>
    <sheetView zoomScaleNormal="100" workbookViewId="0"/>
  </sheetViews>
  <sheetFormatPr defaultRowHeight="11.25"/>
  <cols>
    <col min="1" max="1" width="12.7109375" style="276" customWidth="1"/>
    <col min="2" max="7" width="12.5703125" style="276" customWidth="1"/>
    <col min="8" max="16384" width="9.140625" style="276"/>
  </cols>
  <sheetData>
    <row r="1" spans="1:7" s="285" customFormat="1" ht="12" thickBot="1">
      <c r="A1" s="287" t="s">
        <v>253</v>
      </c>
      <c r="B1" s="286"/>
      <c r="C1" s="286"/>
      <c r="D1" s="286"/>
      <c r="E1" s="286"/>
      <c r="F1" s="286"/>
      <c r="G1" s="286"/>
    </row>
    <row r="2" spans="1:7" s="279" customFormat="1">
      <c r="A2" s="519" t="s">
        <v>8</v>
      </c>
      <c r="B2" s="558" t="s">
        <v>252</v>
      </c>
      <c r="C2" s="574"/>
      <c r="D2" s="579"/>
      <c r="E2" s="517" t="s">
        <v>251</v>
      </c>
      <c r="F2" s="517" t="s">
        <v>250</v>
      </c>
      <c r="G2" s="513" t="s">
        <v>249</v>
      </c>
    </row>
    <row r="3" spans="1:7" ht="22.5">
      <c r="A3" s="520"/>
      <c r="B3" s="284" t="s">
        <v>248</v>
      </c>
      <c r="C3" s="284" t="s">
        <v>247</v>
      </c>
      <c r="D3" s="284" t="s">
        <v>84</v>
      </c>
      <c r="E3" s="518"/>
      <c r="F3" s="518"/>
      <c r="G3" s="514"/>
    </row>
    <row r="4" spans="1:7" s="280" customFormat="1">
      <c r="A4" s="283">
        <v>1960</v>
      </c>
      <c r="B4" s="282">
        <v>33799</v>
      </c>
      <c r="C4" s="282">
        <v>1957</v>
      </c>
      <c r="D4" s="282">
        <v>35756</v>
      </c>
      <c r="E4" s="282">
        <v>162160</v>
      </c>
      <c r="F4" s="282">
        <v>197916</v>
      </c>
      <c r="G4" s="282">
        <v>3237</v>
      </c>
    </row>
    <row r="5" spans="1:7">
      <c r="A5" s="279">
        <v>1970</v>
      </c>
      <c r="B5" s="278">
        <v>29837</v>
      </c>
      <c r="C5" s="278">
        <v>1520</v>
      </c>
      <c r="D5" s="278">
        <v>31357</v>
      </c>
      <c r="E5" s="278">
        <v>192283</v>
      </c>
      <c r="F5" s="278">
        <v>223640</v>
      </c>
      <c r="G5" s="278">
        <v>3712</v>
      </c>
    </row>
    <row r="6" spans="1:7">
      <c r="A6" s="279">
        <v>1975</v>
      </c>
      <c r="B6" s="278">
        <v>28244</v>
      </c>
      <c r="C6" s="278">
        <v>1607</v>
      </c>
      <c r="D6" s="278">
        <v>29851</v>
      </c>
      <c r="E6" s="278">
        <v>96212</v>
      </c>
      <c r="F6" s="278">
        <v>126063</v>
      </c>
      <c r="G6" s="278">
        <v>4534</v>
      </c>
    </row>
    <row r="7" spans="1:7">
      <c r="A7" s="279">
        <v>1980</v>
      </c>
      <c r="B7" s="278">
        <v>19972</v>
      </c>
      <c r="C7" s="278">
        <v>1156</v>
      </c>
      <c r="D7" s="278">
        <v>21128</v>
      </c>
      <c r="E7" s="278">
        <v>80882</v>
      </c>
      <c r="F7" s="278">
        <v>102010</v>
      </c>
      <c r="G7" s="278">
        <v>2281</v>
      </c>
    </row>
    <row r="8" spans="1:7">
      <c r="A8" s="279">
        <v>1990</v>
      </c>
      <c r="B8" s="278">
        <v>17596</v>
      </c>
      <c r="C8" s="277">
        <v>699</v>
      </c>
      <c r="D8" s="278">
        <v>18295</v>
      </c>
      <c r="E8" s="278">
        <v>90394</v>
      </c>
      <c r="F8" s="278">
        <v>108689</v>
      </c>
      <c r="G8" s="278">
        <v>1097</v>
      </c>
    </row>
    <row r="9" spans="1:7">
      <c r="A9" s="279">
        <v>2000</v>
      </c>
      <c r="B9" s="278">
        <v>14923</v>
      </c>
      <c r="C9" s="278">
        <v>538</v>
      </c>
      <c r="D9" s="278">
        <v>15461</v>
      </c>
      <c r="E9" s="278">
        <v>59249</v>
      </c>
      <c r="F9" s="278">
        <v>74710</v>
      </c>
      <c r="G9" s="278">
        <v>447</v>
      </c>
    </row>
    <row r="10" spans="1:7">
      <c r="A10" s="279">
        <v>2001</v>
      </c>
      <c r="B10" s="278">
        <v>15742</v>
      </c>
      <c r="C10" s="277">
        <v>550</v>
      </c>
      <c r="D10" s="278">
        <v>16292</v>
      </c>
      <c r="E10" s="278">
        <v>56404</v>
      </c>
      <c r="F10" s="278">
        <v>72696</v>
      </c>
      <c r="G10" s="277">
        <v>381</v>
      </c>
    </row>
    <row r="11" spans="1:7">
      <c r="A11" s="279">
        <v>2002</v>
      </c>
      <c r="B11" s="278">
        <v>16512</v>
      </c>
      <c r="C11" s="277">
        <v>523</v>
      </c>
      <c r="D11" s="278">
        <v>17035</v>
      </c>
      <c r="E11" s="278">
        <v>56075</v>
      </c>
      <c r="F11" s="278">
        <v>73110</v>
      </c>
      <c r="G11" s="277">
        <v>363</v>
      </c>
    </row>
    <row r="12" spans="1:7">
      <c r="A12" s="279">
        <v>2003</v>
      </c>
      <c r="B12" s="278">
        <v>16315</v>
      </c>
      <c r="C12" s="277">
        <v>530</v>
      </c>
      <c r="D12" s="278">
        <v>16845</v>
      </c>
      <c r="E12" s="278">
        <v>53789</v>
      </c>
      <c r="F12" s="278">
        <v>70634</v>
      </c>
      <c r="G12" s="277">
        <v>336</v>
      </c>
    </row>
    <row r="13" spans="1:7">
      <c r="A13" s="279">
        <v>2004</v>
      </c>
      <c r="B13" s="278">
        <v>16403</v>
      </c>
      <c r="C13" s="277">
        <v>476</v>
      </c>
      <c r="D13" s="278">
        <v>16879</v>
      </c>
      <c r="E13" s="278">
        <v>52539</v>
      </c>
      <c r="F13" s="278">
        <v>69418</v>
      </c>
      <c r="G13" s="277">
        <v>322</v>
      </c>
    </row>
    <row r="14" spans="1:7">
      <c r="A14" s="279">
        <v>2005</v>
      </c>
      <c r="B14" s="278">
        <v>17022</v>
      </c>
      <c r="C14" s="277">
        <v>506</v>
      </c>
      <c r="D14" s="278">
        <v>17528</v>
      </c>
      <c r="E14" s="278">
        <v>48689</v>
      </c>
      <c r="F14" s="278">
        <v>66217</v>
      </c>
      <c r="G14" s="277">
        <v>262</v>
      </c>
    </row>
    <row r="15" spans="1:7">
      <c r="A15" s="279">
        <v>2006</v>
      </c>
      <c r="B15" s="278">
        <v>17358</v>
      </c>
      <c r="C15" s="277">
        <v>489</v>
      </c>
      <c r="D15" s="278">
        <v>17847</v>
      </c>
      <c r="E15" s="278">
        <v>46324</v>
      </c>
      <c r="F15" s="278">
        <v>64171</v>
      </c>
      <c r="G15" s="277">
        <v>278</v>
      </c>
    </row>
    <row r="16" spans="1:7">
      <c r="A16" s="279">
        <v>2007</v>
      </c>
      <c r="B16" s="278">
        <v>16762</v>
      </c>
      <c r="C16" s="277">
        <v>485</v>
      </c>
      <c r="D16" s="278">
        <v>17247</v>
      </c>
      <c r="E16" s="278">
        <v>43870</v>
      </c>
      <c r="F16" s="278">
        <v>61117</v>
      </c>
      <c r="G16" s="277">
        <v>277</v>
      </c>
    </row>
  </sheetData>
  <mergeCells count="5">
    <mergeCell ref="A2:A3"/>
    <mergeCell ref="E2:E3"/>
    <mergeCell ref="G2:G3"/>
    <mergeCell ref="F2:F3"/>
    <mergeCell ref="B2:D2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A180B9-8238-49A9-80F3-76F62519CF1B}">
  <sheetPr codeName="Munka18"/>
  <dimension ref="A1:J20"/>
  <sheetViews>
    <sheetView zoomScaleNormal="100" workbookViewId="0"/>
  </sheetViews>
  <sheetFormatPr defaultRowHeight="11.25"/>
  <cols>
    <col min="1" max="1" width="8.42578125" style="276" customWidth="1"/>
    <col min="2" max="10" width="8.85546875" style="276" customWidth="1"/>
    <col min="11" max="16384" width="9.140625" style="276"/>
  </cols>
  <sheetData>
    <row r="1" spans="1:10" ht="12" thickBot="1">
      <c r="A1" s="287" t="s">
        <v>258</v>
      </c>
      <c r="B1" s="286"/>
      <c r="C1" s="286"/>
      <c r="D1" s="286"/>
      <c r="E1" s="286"/>
      <c r="F1" s="286"/>
      <c r="G1" s="286"/>
      <c r="H1" s="286"/>
      <c r="I1" s="286"/>
      <c r="J1" s="286"/>
    </row>
    <row r="2" spans="1:10">
      <c r="A2" s="519" t="s">
        <v>8</v>
      </c>
      <c r="B2" s="565" t="s">
        <v>150</v>
      </c>
      <c r="C2" s="565" t="s">
        <v>37</v>
      </c>
      <c r="D2" s="565" t="s">
        <v>36</v>
      </c>
      <c r="E2" s="565" t="s">
        <v>35</v>
      </c>
      <c r="F2" s="565" t="s">
        <v>34</v>
      </c>
      <c r="G2" s="565" t="s">
        <v>257</v>
      </c>
      <c r="H2" s="517" t="s">
        <v>5</v>
      </c>
      <c r="I2" s="517" t="s">
        <v>256</v>
      </c>
      <c r="J2" s="566"/>
    </row>
    <row r="3" spans="1:10">
      <c r="A3" s="568"/>
      <c r="B3" s="570"/>
      <c r="C3" s="570"/>
      <c r="D3" s="570"/>
      <c r="E3" s="570"/>
      <c r="F3" s="570"/>
      <c r="G3" s="570"/>
      <c r="H3" s="567"/>
      <c r="I3" s="580" t="s">
        <v>255</v>
      </c>
      <c r="J3" s="582" t="s">
        <v>254</v>
      </c>
    </row>
    <row r="4" spans="1:10" ht="24" customHeight="1">
      <c r="A4" s="520"/>
      <c r="B4" s="515" t="s">
        <v>10</v>
      </c>
      <c r="C4" s="521"/>
      <c r="D4" s="521"/>
      <c r="E4" s="521"/>
      <c r="F4" s="521"/>
      <c r="G4" s="522"/>
      <c r="H4" s="518"/>
      <c r="I4" s="581"/>
      <c r="J4" s="514"/>
    </row>
    <row r="5" spans="1:10" s="280" customFormat="1">
      <c r="A5" s="283">
        <v>1960</v>
      </c>
      <c r="B5" s="281">
        <v>8370</v>
      </c>
      <c r="C5" s="281">
        <v>35937</v>
      </c>
      <c r="D5" s="281">
        <v>46154</v>
      </c>
      <c r="E5" s="281">
        <v>39134</v>
      </c>
      <c r="F5" s="281">
        <v>25137</v>
      </c>
      <c r="G5" s="281">
        <v>7428</v>
      </c>
      <c r="H5" s="281">
        <v>162160</v>
      </c>
      <c r="I5" s="280">
        <v>65.099999999999994</v>
      </c>
      <c r="J5" s="280">
        <v>110.7</v>
      </c>
    </row>
    <row r="6" spans="1:10">
      <c r="A6" s="279">
        <v>1965</v>
      </c>
      <c r="B6" s="289">
        <v>12479</v>
      </c>
      <c r="C6" s="289">
        <v>42662</v>
      </c>
      <c r="D6" s="289">
        <v>48875</v>
      </c>
      <c r="E6" s="289">
        <v>41025</v>
      </c>
      <c r="F6" s="289">
        <v>25930</v>
      </c>
      <c r="G6" s="289">
        <v>9298</v>
      </c>
      <c r="H6" s="289">
        <v>180269</v>
      </c>
      <c r="I6" s="290">
        <v>72.099999999999994</v>
      </c>
      <c r="J6" s="290">
        <v>135.5</v>
      </c>
    </row>
    <row r="7" spans="1:10">
      <c r="A7" s="279">
        <v>1970</v>
      </c>
      <c r="B7" s="289">
        <v>18280</v>
      </c>
      <c r="C7" s="289">
        <v>47431</v>
      </c>
      <c r="D7" s="289">
        <v>51990</v>
      </c>
      <c r="E7" s="289">
        <v>39690</v>
      </c>
      <c r="F7" s="289">
        <v>25789</v>
      </c>
      <c r="G7" s="289">
        <v>9103</v>
      </c>
      <c r="H7" s="289">
        <v>192283</v>
      </c>
      <c r="I7" s="290">
        <v>71.5</v>
      </c>
      <c r="J7" s="290">
        <v>126.7</v>
      </c>
    </row>
    <row r="8" spans="1:10">
      <c r="A8" s="279">
        <v>1975</v>
      </c>
      <c r="B8" s="289">
        <v>10246</v>
      </c>
      <c r="C8" s="289">
        <v>22551</v>
      </c>
      <c r="D8" s="289">
        <v>20170</v>
      </c>
      <c r="E8" s="289">
        <v>18879</v>
      </c>
      <c r="F8" s="289">
        <v>16265</v>
      </c>
      <c r="G8" s="289">
        <v>8101</v>
      </c>
      <c r="H8" s="289">
        <v>96212</v>
      </c>
      <c r="I8" s="290">
        <v>36.1</v>
      </c>
      <c r="J8" s="290">
        <v>49.5</v>
      </c>
    </row>
    <row r="9" spans="1:10">
      <c r="A9" s="279">
        <v>1980</v>
      </c>
      <c r="B9" s="289">
        <v>8182</v>
      </c>
      <c r="C9" s="289">
        <v>14846</v>
      </c>
      <c r="D9" s="289">
        <v>19607</v>
      </c>
      <c r="E9" s="289">
        <v>17114</v>
      </c>
      <c r="F9" s="289">
        <v>13458</v>
      </c>
      <c r="G9" s="289">
        <v>7675</v>
      </c>
      <c r="H9" s="289">
        <v>80882</v>
      </c>
      <c r="I9" s="290">
        <v>31.4</v>
      </c>
      <c r="J9" s="290">
        <v>54.4</v>
      </c>
    </row>
    <row r="10" spans="1:10">
      <c r="A10" s="279">
        <v>1985</v>
      </c>
      <c r="B10" s="289">
        <v>9285</v>
      </c>
      <c r="C10" s="289">
        <v>13482</v>
      </c>
      <c r="D10" s="289">
        <v>16667</v>
      </c>
      <c r="E10" s="289">
        <v>19617</v>
      </c>
      <c r="F10" s="289">
        <v>15425</v>
      </c>
      <c r="G10" s="289">
        <v>7494</v>
      </c>
      <c r="H10" s="289">
        <v>81970</v>
      </c>
      <c r="I10" s="290">
        <v>32.1</v>
      </c>
      <c r="J10" s="288">
        <v>63</v>
      </c>
    </row>
    <row r="11" spans="1:10">
      <c r="A11" s="279">
        <v>1990</v>
      </c>
      <c r="B11" s="289">
        <v>12011</v>
      </c>
      <c r="C11" s="289">
        <v>17245</v>
      </c>
      <c r="D11" s="289">
        <v>16367</v>
      </c>
      <c r="E11" s="289">
        <v>18714</v>
      </c>
      <c r="F11" s="289">
        <v>17586</v>
      </c>
      <c r="G11" s="289">
        <v>8471</v>
      </c>
      <c r="H11" s="289">
        <v>90394</v>
      </c>
      <c r="I11" s="290">
        <v>35.6</v>
      </c>
      <c r="J11" s="290">
        <v>71.900000000000006</v>
      </c>
    </row>
    <row r="12" spans="1:10">
      <c r="A12" s="279">
        <v>1995</v>
      </c>
      <c r="B12" s="289">
        <v>13034</v>
      </c>
      <c r="C12" s="289">
        <v>18362</v>
      </c>
      <c r="D12" s="289">
        <v>15981</v>
      </c>
      <c r="E12" s="289">
        <v>12607</v>
      </c>
      <c r="F12" s="289">
        <v>11137</v>
      </c>
      <c r="G12" s="289">
        <v>5836</v>
      </c>
      <c r="H12" s="289">
        <v>76957</v>
      </c>
      <c r="I12" s="290">
        <v>29.6</v>
      </c>
      <c r="J12" s="290">
        <v>68.7</v>
      </c>
    </row>
    <row r="13" spans="1:10">
      <c r="A13" s="279">
        <v>2000</v>
      </c>
      <c r="B13" s="289">
        <v>7323</v>
      </c>
      <c r="C13" s="289">
        <v>15090</v>
      </c>
      <c r="D13" s="289">
        <v>14033</v>
      </c>
      <c r="E13" s="289">
        <v>11419</v>
      </c>
      <c r="F13" s="289">
        <v>7488</v>
      </c>
      <c r="G13" s="289">
        <v>3896</v>
      </c>
      <c r="H13" s="289">
        <v>59249</v>
      </c>
      <c r="I13" s="290">
        <v>23.2</v>
      </c>
      <c r="J13" s="290">
        <v>60.7</v>
      </c>
    </row>
    <row r="14" spans="1:10">
      <c r="A14" s="279">
        <v>2001</v>
      </c>
      <c r="B14" s="289">
        <v>6562</v>
      </c>
      <c r="C14" s="289">
        <v>13485</v>
      </c>
      <c r="D14" s="289">
        <v>13981</v>
      </c>
      <c r="E14" s="289">
        <v>11378</v>
      </c>
      <c r="F14" s="289">
        <v>7231</v>
      </c>
      <c r="G14" s="289">
        <v>3767</v>
      </c>
      <c r="H14" s="289">
        <v>56404</v>
      </c>
      <c r="I14" s="290">
        <v>22.2</v>
      </c>
      <c r="J14" s="290">
        <v>58.1</v>
      </c>
    </row>
    <row r="15" spans="1:10">
      <c r="A15" s="279">
        <v>2002</v>
      </c>
      <c r="B15" s="289">
        <v>6492</v>
      </c>
      <c r="C15" s="289">
        <v>12827</v>
      </c>
      <c r="D15" s="289">
        <v>14353</v>
      </c>
      <c r="E15" s="289">
        <v>11424</v>
      </c>
      <c r="F15" s="289">
        <v>7475</v>
      </c>
      <c r="G15" s="289">
        <v>3504</v>
      </c>
      <c r="H15" s="289">
        <v>56075</v>
      </c>
      <c r="I15" s="288">
        <v>22.216103356879959</v>
      </c>
      <c r="J15" s="288">
        <v>57.926325358456261</v>
      </c>
    </row>
    <row r="16" spans="1:10">
      <c r="A16" s="279">
        <v>2003</v>
      </c>
      <c r="B16" s="289">
        <v>6328</v>
      </c>
      <c r="C16" s="289">
        <v>11600</v>
      </c>
      <c r="D16" s="289">
        <v>13744</v>
      </c>
      <c r="E16" s="289">
        <v>11097</v>
      </c>
      <c r="F16" s="289">
        <v>7681</v>
      </c>
      <c r="G16" s="289">
        <v>3339</v>
      </c>
      <c r="H16" s="289">
        <v>53789</v>
      </c>
      <c r="I16" s="288">
        <v>21.5</v>
      </c>
      <c r="J16" s="288">
        <v>56.8</v>
      </c>
    </row>
    <row r="17" spans="1:10">
      <c r="A17" s="279">
        <v>2004</v>
      </c>
      <c r="B17" s="289">
        <v>6181</v>
      </c>
      <c r="C17" s="289">
        <v>11045</v>
      </c>
      <c r="D17" s="289">
        <v>13678</v>
      </c>
      <c r="E17" s="289">
        <v>10836</v>
      </c>
      <c r="F17" s="289">
        <v>7701</v>
      </c>
      <c r="G17" s="289">
        <v>3098</v>
      </c>
      <c r="H17" s="289">
        <v>52539</v>
      </c>
      <c r="I17" s="288">
        <v>21.2</v>
      </c>
      <c r="J17" s="288">
        <v>55.2</v>
      </c>
    </row>
    <row r="18" spans="1:10">
      <c r="A18" s="279">
        <v>2005</v>
      </c>
      <c r="B18" s="289">
        <v>5783</v>
      </c>
      <c r="C18" s="289">
        <v>9786</v>
      </c>
      <c r="D18" s="289">
        <v>11967</v>
      </c>
      <c r="E18" s="289">
        <v>10712</v>
      </c>
      <c r="F18" s="289">
        <v>7531</v>
      </c>
      <c r="G18" s="289">
        <v>2910</v>
      </c>
      <c r="H18" s="289">
        <v>48689</v>
      </c>
      <c r="I18" s="288">
        <v>19.899999999999999</v>
      </c>
      <c r="J18" s="288">
        <v>49.9</v>
      </c>
    </row>
    <row r="19" spans="1:10">
      <c r="A19" s="279">
        <v>2006</v>
      </c>
      <c r="B19" s="289">
        <v>5500</v>
      </c>
      <c r="C19" s="289">
        <v>9138</v>
      </c>
      <c r="D19" s="289">
        <v>10984</v>
      </c>
      <c r="E19" s="289">
        <v>10605</v>
      </c>
      <c r="F19" s="289">
        <v>7369</v>
      </c>
      <c r="G19" s="289">
        <v>2728</v>
      </c>
      <c r="H19" s="289">
        <v>46324</v>
      </c>
      <c r="I19" s="288">
        <v>19.100000000000001</v>
      </c>
      <c r="J19" s="288">
        <v>46.4</v>
      </c>
    </row>
    <row r="20" spans="1:10">
      <c r="A20" s="279">
        <v>2007</v>
      </c>
      <c r="B20" s="289">
        <v>5293</v>
      </c>
      <c r="C20" s="289">
        <v>8607</v>
      </c>
      <c r="D20" s="289">
        <v>9929</v>
      </c>
      <c r="E20" s="289">
        <v>10228</v>
      </c>
      <c r="F20" s="289">
        <v>7205</v>
      </c>
      <c r="G20" s="289">
        <v>2608</v>
      </c>
      <c r="H20" s="289">
        <v>43870</v>
      </c>
      <c r="I20" s="288">
        <v>18.2</v>
      </c>
      <c r="J20" s="288">
        <v>44.9</v>
      </c>
    </row>
  </sheetData>
  <mergeCells count="12">
    <mergeCell ref="A2:A4"/>
    <mergeCell ref="I3:I4"/>
    <mergeCell ref="B2:B3"/>
    <mergeCell ref="G2:G3"/>
    <mergeCell ref="C2:C3"/>
    <mergeCell ref="D2:D3"/>
    <mergeCell ref="E2:E3"/>
    <mergeCell ref="F2:F3"/>
    <mergeCell ref="B4:G4"/>
    <mergeCell ref="H2:H4"/>
    <mergeCell ref="I2:J2"/>
    <mergeCell ref="J3:J4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  <legacy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630C7-ED8D-4CAB-828D-362132C72094}">
  <sheetPr codeName="Munka19"/>
  <dimension ref="A1:H11"/>
  <sheetViews>
    <sheetView zoomScaleNormal="100" workbookViewId="0"/>
  </sheetViews>
  <sheetFormatPr defaultRowHeight="11.25"/>
  <cols>
    <col min="1" max="1" width="14.85546875" style="276" customWidth="1"/>
    <col min="2" max="8" width="10.42578125" style="276" customWidth="1"/>
    <col min="9" max="16384" width="9.140625" style="276"/>
  </cols>
  <sheetData>
    <row r="1" spans="1:8" s="285" customFormat="1" ht="12" thickBot="1">
      <c r="A1" s="287" t="s">
        <v>260</v>
      </c>
      <c r="B1" s="286"/>
      <c r="C1" s="286"/>
      <c r="D1" s="286"/>
      <c r="E1" s="286"/>
      <c r="F1" s="286"/>
      <c r="G1" s="286"/>
      <c r="H1" s="286"/>
    </row>
    <row r="2" spans="1:8">
      <c r="A2" s="568" t="s">
        <v>259</v>
      </c>
      <c r="B2" s="296" t="s">
        <v>150</v>
      </c>
      <c r="C2" s="296" t="s">
        <v>37</v>
      </c>
      <c r="D2" s="296" t="s">
        <v>36</v>
      </c>
      <c r="E2" s="296" t="s">
        <v>35</v>
      </c>
      <c r="F2" s="296" t="s">
        <v>34</v>
      </c>
      <c r="G2" s="296" t="s">
        <v>257</v>
      </c>
      <c r="H2" s="513" t="s">
        <v>5</v>
      </c>
    </row>
    <row r="3" spans="1:8">
      <c r="A3" s="520"/>
      <c r="B3" s="570" t="s">
        <v>10</v>
      </c>
      <c r="C3" s="570"/>
      <c r="D3" s="570"/>
      <c r="E3" s="570"/>
      <c r="F3" s="570"/>
      <c r="G3" s="570"/>
      <c r="H3" s="514"/>
    </row>
    <row r="4" spans="1:8">
      <c r="A4" s="295">
        <v>0</v>
      </c>
      <c r="B4" s="281">
        <v>3528</v>
      </c>
      <c r="C4" s="281">
        <v>2895</v>
      </c>
      <c r="D4" s="281">
        <v>1574</v>
      </c>
      <c r="E4" s="281">
        <v>625</v>
      </c>
      <c r="F4" s="281">
        <v>174</v>
      </c>
      <c r="G4" s="281">
        <v>35</v>
      </c>
      <c r="H4" s="281">
        <v>8831</v>
      </c>
    </row>
    <row r="5" spans="1:8">
      <c r="A5" s="294">
        <v>1</v>
      </c>
      <c r="B5" s="281">
        <v>1027</v>
      </c>
      <c r="C5" s="281">
        <v>1758</v>
      </c>
      <c r="D5" s="281">
        <v>1725</v>
      </c>
      <c r="E5" s="281">
        <v>1435</v>
      </c>
      <c r="F5" s="281">
        <v>707</v>
      </c>
      <c r="G5" s="281">
        <v>204</v>
      </c>
      <c r="H5" s="281">
        <v>6856</v>
      </c>
    </row>
    <row r="6" spans="1:8">
      <c r="A6" s="294">
        <v>2</v>
      </c>
      <c r="B6" s="281">
        <v>448</v>
      </c>
      <c r="C6" s="281">
        <v>1365</v>
      </c>
      <c r="D6" s="281">
        <v>1807</v>
      </c>
      <c r="E6" s="281">
        <v>2211</v>
      </c>
      <c r="F6" s="281">
        <v>1546</v>
      </c>
      <c r="G6" s="281">
        <v>599</v>
      </c>
      <c r="H6" s="281">
        <v>7976</v>
      </c>
    </row>
    <row r="7" spans="1:8">
      <c r="A7" s="294">
        <v>3</v>
      </c>
      <c r="B7" s="281">
        <v>190</v>
      </c>
      <c r="C7" s="281">
        <v>977</v>
      </c>
      <c r="D7" s="281">
        <v>1428</v>
      </c>
      <c r="E7" s="281">
        <v>1888</v>
      </c>
      <c r="F7" s="281">
        <v>1558</v>
      </c>
      <c r="G7" s="281">
        <v>615</v>
      </c>
      <c r="H7" s="281">
        <v>6656</v>
      </c>
    </row>
    <row r="8" spans="1:8">
      <c r="A8" s="294">
        <v>4</v>
      </c>
      <c r="B8" s="281">
        <v>68</v>
      </c>
      <c r="C8" s="281">
        <v>692</v>
      </c>
      <c r="D8" s="281">
        <v>1093</v>
      </c>
      <c r="E8" s="281">
        <v>1295</v>
      </c>
      <c r="F8" s="281">
        <v>1088</v>
      </c>
      <c r="G8" s="281">
        <v>427</v>
      </c>
      <c r="H8" s="281">
        <v>4663</v>
      </c>
    </row>
    <row r="9" spans="1:8">
      <c r="A9" s="294">
        <v>5</v>
      </c>
      <c r="B9" s="281">
        <v>21</v>
      </c>
      <c r="C9" s="281">
        <v>422</v>
      </c>
      <c r="D9" s="281">
        <v>778</v>
      </c>
      <c r="E9" s="281">
        <v>897</v>
      </c>
      <c r="F9" s="281">
        <v>742</v>
      </c>
      <c r="G9" s="281">
        <v>306</v>
      </c>
      <c r="H9" s="281">
        <v>3166</v>
      </c>
    </row>
    <row r="10" spans="1:8">
      <c r="A10" s="293" t="s">
        <v>238</v>
      </c>
      <c r="B10" s="281">
        <v>11</v>
      </c>
      <c r="C10" s="281">
        <v>498</v>
      </c>
      <c r="D10" s="281">
        <v>1524</v>
      </c>
      <c r="E10" s="281">
        <v>1877</v>
      </c>
      <c r="F10" s="281">
        <v>1390</v>
      </c>
      <c r="G10" s="281">
        <v>422</v>
      </c>
      <c r="H10" s="281">
        <v>5722</v>
      </c>
    </row>
    <row r="11" spans="1:8">
      <c r="A11" s="292" t="s">
        <v>5</v>
      </c>
      <c r="B11" s="291">
        <v>5293</v>
      </c>
      <c r="C11" s="291">
        <v>8607</v>
      </c>
      <c r="D11" s="291">
        <v>9929</v>
      </c>
      <c r="E11" s="291">
        <v>10228</v>
      </c>
      <c r="F11" s="291">
        <v>7205</v>
      </c>
      <c r="G11" s="291">
        <v>2608</v>
      </c>
      <c r="H11" s="291">
        <v>43870</v>
      </c>
    </row>
  </sheetData>
  <mergeCells count="3">
    <mergeCell ref="B3:G3"/>
    <mergeCell ref="H2:H3"/>
    <mergeCell ref="A2:A3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  <legacy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98C149-5D05-4637-8288-9DA7A61EF6A2}">
  <sheetPr codeName="Munka41"/>
  <dimension ref="A1:M16"/>
  <sheetViews>
    <sheetView zoomScaleNormal="100" workbookViewId="0"/>
  </sheetViews>
  <sheetFormatPr defaultRowHeight="11.25"/>
  <cols>
    <col min="1" max="1" width="7.28515625" style="297" customWidth="1"/>
    <col min="2" max="13" width="6.7109375" style="297" customWidth="1"/>
    <col min="14" max="16384" width="9.140625" style="297"/>
  </cols>
  <sheetData>
    <row r="1" spans="1:13" ht="12" thickBot="1">
      <c r="A1" s="306" t="s">
        <v>263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</row>
    <row r="2" spans="1:13">
      <c r="A2" s="519" t="s">
        <v>8</v>
      </c>
      <c r="B2" s="513" t="s">
        <v>262</v>
      </c>
      <c r="C2" s="519"/>
      <c r="D2" s="565">
        <v>30</v>
      </c>
      <c r="E2" s="565"/>
      <c r="F2" s="565">
        <v>40</v>
      </c>
      <c r="G2" s="565"/>
      <c r="H2" s="565">
        <v>50</v>
      </c>
      <c r="I2" s="565"/>
      <c r="J2" s="565">
        <v>60</v>
      </c>
      <c r="K2" s="565"/>
      <c r="L2" s="565">
        <v>70</v>
      </c>
      <c r="M2" s="566"/>
    </row>
    <row r="3" spans="1:13">
      <c r="A3" s="568"/>
      <c r="B3" s="514"/>
      <c r="C3" s="520"/>
      <c r="D3" s="515" t="s">
        <v>261</v>
      </c>
      <c r="E3" s="521"/>
      <c r="F3" s="521"/>
      <c r="G3" s="521"/>
      <c r="H3" s="521"/>
      <c r="I3" s="521"/>
      <c r="J3" s="521"/>
      <c r="K3" s="521"/>
      <c r="L3" s="521"/>
      <c r="M3" s="521"/>
    </row>
    <row r="4" spans="1:13" s="301" customFormat="1">
      <c r="A4" s="520"/>
      <c r="B4" s="304" t="s">
        <v>179</v>
      </c>
      <c r="C4" s="304" t="s">
        <v>178</v>
      </c>
      <c r="D4" s="303" t="s">
        <v>179</v>
      </c>
      <c r="E4" s="303" t="s">
        <v>178</v>
      </c>
      <c r="F4" s="303" t="s">
        <v>179</v>
      </c>
      <c r="G4" s="303" t="s">
        <v>178</v>
      </c>
      <c r="H4" s="303" t="s">
        <v>179</v>
      </c>
      <c r="I4" s="303" t="s">
        <v>178</v>
      </c>
      <c r="J4" s="303" t="s">
        <v>179</v>
      </c>
      <c r="K4" s="303" t="s">
        <v>178</v>
      </c>
      <c r="L4" s="303" t="s">
        <v>179</v>
      </c>
      <c r="M4" s="302" t="s">
        <v>178</v>
      </c>
    </row>
    <row r="5" spans="1:13">
      <c r="A5" s="299">
        <v>1960</v>
      </c>
      <c r="B5" s="298">
        <v>65.89</v>
      </c>
      <c r="C5" s="298">
        <v>70.099999999999994</v>
      </c>
      <c r="D5" s="298">
        <v>41.38</v>
      </c>
      <c r="E5" s="298">
        <v>44.4</v>
      </c>
      <c r="F5" s="298">
        <v>32.18</v>
      </c>
      <c r="G5" s="298">
        <v>35</v>
      </c>
      <c r="H5" s="298">
        <v>23.31</v>
      </c>
      <c r="I5" s="298">
        <v>25.97</v>
      </c>
      <c r="J5" s="298">
        <v>15.6</v>
      </c>
      <c r="K5" s="298">
        <v>17.55</v>
      </c>
      <c r="L5" s="298">
        <v>9.4</v>
      </c>
      <c r="M5" s="298">
        <v>10.39</v>
      </c>
    </row>
    <row r="6" spans="1:13">
      <c r="A6" s="299">
        <v>1970</v>
      </c>
      <c r="B6" s="298">
        <v>66.31</v>
      </c>
      <c r="C6" s="298">
        <v>72.08</v>
      </c>
      <c r="D6" s="298">
        <v>40.65</v>
      </c>
      <c r="E6" s="298">
        <v>45.28</v>
      </c>
      <c r="F6" s="298">
        <v>31.51</v>
      </c>
      <c r="G6" s="298">
        <v>35.76</v>
      </c>
      <c r="H6" s="298">
        <v>22.92</v>
      </c>
      <c r="I6" s="298">
        <v>26.66</v>
      </c>
      <c r="J6" s="298">
        <v>15.19</v>
      </c>
      <c r="K6" s="298">
        <v>18.190000000000001</v>
      </c>
      <c r="L6" s="298">
        <v>9.2200000000000006</v>
      </c>
      <c r="M6" s="298">
        <v>10.88</v>
      </c>
    </row>
    <row r="7" spans="1:13">
      <c r="A7" s="299">
        <v>1980</v>
      </c>
      <c r="B7" s="298">
        <v>65.45</v>
      </c>
      <c r="C7" s="298">
        <v>72.7</v>
      </c>
      <c r="D7" s="298">
        <v>38.54</v>
      </c>
      <c r="E7" s="298">
        <v>44.93</v>
      </c>
      <c r="F7" s="298">
        <v>29.6</v>
      </c>
      <c r="G7" s="298">
        <v>35.479999999999997</v>
      </c>
      <c r="H7" s="298">
        <v>21.49</v>
      </c>
      <c r="I7" s="298">
        <v>26.56</v>
      </c>
      <c r="J7" s="298">
        <v>14.58</v>
      </c>
      <c r="K7" s="298">
        <v>18.32</v>
      </c>
      <c r="L7" s="298">
        <v>8.8800000000000008</v>
      </c>
      <c r="M7" s="298">
        <v>11.19</v>
      </c>
    </row>
    <row r="8" spans="1:13">
      <c r="A8" s="299">
        <v>1990</v>
      </c>
      <c r="B8" s="298">
        <v>65.13</v>
      </c>
      <c r="C8" s="298">
        <v>73.709999999999994</v>
      </c>
      <c r="D8" s="298">
        <v>37.53</v>
      </c>
      <c r="E8" s="298">
        <v>45.41</v>
      </c>
      <c r="F8" s="298">
        <v>28.84</v>
      </c>
      <c r="G8" s="298">
        <v>36.049999999999997</v>
      </c>
      <c r="H8" s="298">
        <v>21.12</v>
      </c>
      <c r="I8" s="298">
        <v>27.21</v>
      </c>
      <c r="J8" s="298">
        <v>14.72</v>
      </c>
      <c r="K8" s="298">
        <v>19.02</v>
      </c>
      <c r="L8" s="298">
        <v>9.4700000000000006</v>
      </c>
      <c r="M8" s="298">
        <v>11.81</v>
      </c>
    </row>
    <row r="9" spans="1:13">
      <c r="A9" s="299">
        <v>2000</v>
      </c>
      <c r="B9" s="297">
        <v>67.11</v>
      </c>
      <c r="C9" s="297">
        <v>75.59</v>
      </c>
      <c r="D9" s="297">
        <v>38.61</v>
      </c>
      <c r="E9" s="297">
        <v>46.71</v>
      </c>
      <c r="F9" s="297">
        <v>29.57</v>
      </c>
      <c r="G9" s="297">
        <v>37.17</v>
      </c>
      <c r="H9" s="297">
        <v>21.84</v>
      </c>
      <c r="I9" s="297">
        <v>28.32</v>
      </c>
      <c r="J9" s="297">
        <v>15.29</v>
      </c>
      <c r="K9" s="297">
        <v>20.04</v>
      </c>
      <c r="L9" s="297">
        <v>9.94</v>
      </c>
      <c r="M9" s="297">
        <v>12.59</v>
      </c>
    </row>
    <row r="10" spans="1:13">
      <c r="A10" s="299">
        <v>2001</v>
      </c>
      <c r="B10" s="298">
        <v>68.150000000000006</v>
      </c>
      <c r="C10" s="298">
        <v>76.459999999999994</v>
      </c>
      <c r="D10" s="298">
        <v>39.54</v>
      </c>
      <c r="E10" s="298">
        <v>47.45</v>
      </c>
      <c r="F10" s="298">
        <v>30.36</v>
      </c>
      <c r="G10" s="298">
        <v>37.86</v>
      </c>
      <c r="H10" s="298">
        <v>22.6</v>
      </c>
      <c r="I10" s="298">
        <v>28.96</v>
      </c>
      <c r="J10" s="298">
        <v>15.97</v>
      </c>
      <c r="K10" s="298">
        <v>20.65</v>
      </c>
      <c r="L10" s="300">
        <v>10.37</v>
      </c>
      <c r="M10" s="298">
        <v>13.09</v>
      </c>
    </row>
    <row r="11" spans="1:13">
      <c r="A11" s="299">
        <v>2002</v>
      </c>
      <c r="B11" s="298">
        <v>68.260000000000005</v>
      </c>
      <c r="C11" s="298">
        <v>76.56</v>
      </c>
      <c r="D11" s="298">
        <v>39.590000000000003</v>
      </c>
      <c r="E11" s="298">
        <v>47.55</v>
      </c>
      <c r="F11" s="298">
        <v>30.41</v>
      </c>
      <c r="G11" s="298">
        <v>37.97</v>
      </c>
      <c r="H11" s="298">
        <v>22.63</v>
      </c>
      <c r="I11" s="298">
        <v>29.07</v>
      </c>
      <c r="J11" s="298">
        <v>15.98</v>
      </c>
      <c r="K11" s="298">
        <v>20.74</v>
      </c>
      <c r="L11" s="298">
        <v>10.39</v>
      </c>
      <c r="M11" s="298">
        <v>13.12</v>
      </c>
    </row>
    <row r="12" spans="1:13">
      <c r="A12" s="299">
        <v>2003</v>
      </c>
      <c r="B12" s="298">
        <v>68.290000000000006</v>
      </c>
      <c r="C12" s="298">
        <v>76.53</v>
      </c>
      <c r="D12" s="298">
        <v>39.58</v>
      </c>
      <c r="E12" s="298">
        <v>47.46</v>
      </c>
      <c r="F12" s="298">
        <v>30.33</v>
      </c>
      <c r="G12" s="298">
        <v>37.840000000000003</v>
      </c>
      <c r="H12" s="298">
        <v>22.43</v>
      </c>
      <c r="I12" s="298">
        <v>28.91</v>
      </c>
      <c r="J12" s="298">
        <v>15.79</v>
      </c>
      <c r="K12" s="298">
        <v>20.61</v>
      </c>
      <c r="L12" s="298">
        <v>10.220000000000001</v>
      </c>
      <c r="M12" s="298">
        <v>13.01</v>
      </c>
    </row>
    <row r="13" spans="1:13">
      <c r="A13" s="299">
        <v>2004</v>
      </c>
      <c r="B13" s="298">
        <v>68.59</v>
      </c>
      <c r="C13" s="298">
        <v>76.91</v>
      </c>
      <c r="D13" s="298">
        <v>39.880000000000003</v>
      </c>
      <c r="E13" s="298">
        <v>47.74</v>
      </c>
      <c r="F13" s="298">
        <v>30.63</v>
      </c>
      <c r="G13" s="298">
        <v>38.1</v>
      </c>
      <c r="H13" s="298">
        <v>22.68</v>
      </c>
      <c r="I13" s="298">
        <v>29.13</v>
      </c>
      <c r="J13" s="298">
        <v>16.059999999999999</v>
      </c>
      <c r="K13" s="298">
        <v>20.86</v>
      </c>
      <c r="L13" s="298">
        <v>10.46</v>
      </c>
      <c r="M13" s="298">
        <v>13.24</v>
      </c>
    </row>
    <row r="14" spans="1:13">
      <c r="A14" s="299">
        <v>2005</v>
      </c>
      <c r="B14" s="298">
        <v>68.56</v>
      </c>
      <c r="C14" s="298">
        <v>76.930000000000007</v>
      </c>
      <c r="D14" s="298">
        <v>39.78</v>
      </c>
      <c r="E14" s="298">
        <v>47.76</v>
      </c>
      <c r="F14" s="298">
        <v>30.48</v>
      </c>
      <c r="G14" s="298">
        <v>38.119999999999997</v>
      </c>
      <c r="H14" s="298">
        <v>22.58</v>
      </c>
      <c r="I14" s="298">
        <v>29.14</v>
      </c>
      <c r="J14" s="298">
        <v>16.04</v>
      </c>
      <c r="K14" s="298">
        <v>20.85</v>
      </c>
      <c r="L14" s="298">
        <v>10.43</v>
      </c>
      <c r="M14" s="298">
        <v>13.19</v>
      </c>
    </row>
    <row r="15" spans="1:13">
      <c r="A15" s="299">
        <v>2006</v>
      </c>
      <c r="B15" s="298">
        <v>69.03</v>
      </c>
      <c r="C15" s="298">
        <v>77.349999999999994</v>
      </c>
      <c r="D15" s="298">
        <v>40.21</v>
      </c>
      <c r="E15" s="298">
        <v>48.14</v>
      </c>
      <c r="F15" s="298">
        <v>30.9</v>
      </c>
      <c r="G15" s="298">
        <v>38.47</v>
      </c>
      <c r="H15" s="298">
        <v>22.83</v>
      </c>
      <c r="I15" s="298">
        <v>29.44</v>
      </c>
      <c r="J15" s="298">
        <v>16.3</v>
      </c>
      <c r="K15" s="298">
        <v>21.13</v>
      </c>
      <c r="L15" s="298">
        <v>10.73</v>
      </c>
      <c r="M15" s="298">
        <v>13.49</v>
      </c>
    </row>
    <row r="16" spans="1:13">
      <c r="A16" s="299">
        <v>2007</v>
      </c>
      <c r="B16" s="298">
        <v>69.19</v>
      </c>
      <c r="C16" s="298">
        <v>77.34</v>
      </c>
      <c r="D16" s="298">
        <v>40.32</v>
      </c>
      <c r="E16" s="298">
        <v>48.18</v>
      </c>
      <c r="F16" s="298">
        <v>30.98</v>
      </c>
      <c r="G16" s="298">
        <v>38.51</v>
      </c>
      <c r="H16" s="298">
        <v>22.89</v>
      </c>
      <c r="I16" s="298">
        <v>29.5</v>
      </c>
      <c r="J16" s="298">
        <v>16.309999999999999</v>
      </c>
      <c r="K16" s="298">
        <v>21.23</v>
      </c>
      <c r="L16" s="298">
        <v>10.62</v>
      </c>
      <c r="M16" s="298">
        <v>13.59</v>
      </c>
    </row>
  </sheetData>
  <mergeCells count="8">
    <mergeCell ref="J2:K2"/>
    <mergeCell ref="L2:M2"/>
    <mergeCell ref="A2:A4"/>
    <mergeCell ref="B2:C3"/>
    <mergeCell ref="D3:M3"/>
    <mergeCell ref="D2:E2"/>
    <mergeCell ref="F2:G2"/>
    <mergeCell ref="H2:I2"/>
  </mergeCells>
  <pageMargins left="0.74803149606299213" right="0.74803149606299213" top="0.62992125984251968" bottom="0.86614173228346458" header="0.51181102362204722" footer="0.51181102362204722"/>
  <pageSetup paperSize="9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061EA5-BF45-4450-BCC3-2405434D37B3}">
  <sheetPr codeName="Munka12"/>
  <dimension ref="A1:J117"/>
  <sheetViews>
    <sheetView zoomScaleNormal="100" workbookViewId="0"/>
  </sheetViews>
  <sheetFormatPr defaultRowHeight="11.25"/>
  <cols>
    <col min="1" max="1" width="9.28515625" style="1" customWidth="1"/>
    <col min="2" max="10" width="8.7109375" style="1" customWidth="1"/>
    <col min="11" max="16384" width="9.140625" style="1"/>
  </cols>
  <sheetData>
    <row r="1" spans="1:10" ht="12" thickBot="1">
      <c r="A1" s="11" t="s">
        <v>42</v>
      </c>
      <c r="B1" s="10"/>
      <c r="C1" s="10"/>
      <c r="D1" s="10"/>
      <c r="E1" s="10"/>
      <c r="F1" s="10"/>
      <c r="G1" s="10"/>
      <c r="H1" s="10"/>
      <c r="I1" s="10"/>
      <c r="J1" s="10"/>
    </row>
    <row r="2" spans="1:10">
      <c r="A2" s="519" t="s">
        <v>41</v>
      </c>
      <c r="B2" s="525" t="s">
        <v>7</v>
      </c>
      <c r="C2" s="526"/>
      <c r="D2" s="527"/>
      <c r="E2" s="525" t="s">
        <v>6</v>
      </c>
      <c r="F2" s="526"/>
      <c r="G2" s="527"/>
      <c r="H2" s="525" t="s">
        <v>5</v>
      </c>
      <c r="I2" s="526"/>
      <c r="J2" s="526"/>
    </row>
    <row r="3" spans="1:10">
      <c r="A3" s="520"/>
      <c r="B3" s="21">
        <v>1990</v>
      </c>
      <c r="C3" s="21">
        <v>2001</v>
      </c>
      <c r="D3" s="21">
        <v>2008</v>
      </c>
      <c r="E3" s="21">
        <v>1990</v>
      </c>
      <c r="F3" s="21">
        <v>2001</v>
      </c>
      <c r="G3" s="21">
        <v>2008</v>
      </c>
      <c r="H3" s="21">
        <v>1990</v>
      </c>
      <c r="I3" s="21">
        <v>2001</v>
      </c>
      <c r="J3" s="20">
        <v>2008</v>
      </c>
    </row>
    <row r="4" spans="1:10" s="5" customFormat="1">
      <c r="A4" s="8">
        <v>0</v>
      </c>
      <c r="B4" s="7">
        <v>62108</v>
      </c>
      <c r="C4" s="7">
        <v>49314</v>
      </c>
      <c r="D4" s="7">
        <v>49333</v>
      </c>
      <c r="E4" s="7">
        <v>59248</v>
      </c>
      <c r="F4" s="7">
        <v>47362</v>
      </c>
      <c r="G4" s="7">
        <v>46934</v>
      </c>
      <c r="H4" s="7">
        <v>121356</v>
      </c>
      <c r="I4" s="7">
        <f>C4+F4</f>
        <v>96676</v>
      </c>
      <c r="J4" s="7">
        <v>96267</v>
      </c>
    </row>
    <row r="5" spans="1:10">
      <c r="A5" s="8">
        <v>1</v>
      </c>
      <c r="B5" s="13">
        <v>62497</v>
      </c>
      <c r="C5" s="13">
        <v>47551</v>
      </c>
      <c r="D5" s="7">
        <v>50907</v>
      </c>
      <c r="E5" s="13">
        <v>59323</v>
      </c>
      <c r="F5" s="13">
        <v>45313</v>
      </c>
      <c r="G5" s="7">
        <v>48649</v>
      </c>
      <c r="H5" s="13">
        <v>121820</v>
      </c>
      <c r="I5" s="13">
        <f>C5+F5</f>
        <v>92864</v>
      </c>
      <c r="J5" s="7">
        <v>99556</v>
      </c>
    </row>
    <row r="6" spans="1:10">
      <c r="A6" s="8">
        <v>2</v>
      </c>
      <c r="B6" s="13">
        <v>63083</v>
      </c>
      <c r="C6" s="13">
        <v>48778</v>
      </c>
      <c r="D6" s="13">
        <v>50424</v>
      </c>
      <c r="E6" s="13">
        <v>60093</v>
      </c>
      <c r="F6" s="13">
        <v>46620</v>
      </c>
      <c r="G6" s="13">
        <v>47264</v>
      </c>
      <c r="H6" s="13">
        <v>123176</v>
      </c>
      <c r="I6" s="13">
        <f>C6+F6</f>
        <v>95398</v>
      </c>
      <c r="J6" s="13">
        <v>97688</v>
      </c>
    </row>
    <row r="7" spans="1:10">
      <c r="A7" s="8">
        <v>3</v>
      </c>
      <c r="B7" s="13">
        <v>63485</v>
      </c>
      <c r="C7" s="13">
        <v>50471</v>
      </c>
      <c r="D7" s="13">
        <v>48873</v>
      </c>
      <c r="E7" s="13">
        <v>61006</v>
      </c>
      <c r="F7" s="13">
        <v>47475</v>
      </c>
      <c r="G7" s="13">
        <v>46516</v>
      </c>
      <c r="H7" s="13">
        <v>124491</v>
      </c>
      <c r="I7" s="13">
        <f>C7+F7</f>
        <v>97946</v>
      </c>
      <c r="J7" s="13">
        <v>95389</v>
      </c>
    </row>
    <row r="8" spans="1:10">
      <c r="A8" s="8">
        <v>4</v>
      </c>
      <c r="B8" s="13">
        <v>64635</v>
      </c>
      <c r="C8" s="13">
        <v>53379</v>
      </c>
      <c r="D8" s="13">
        <v>48805</v>
      </c>
      <c r="E8" s="13">
        <v>61754</v>
      </c>
      <c r="F8" s="13">
        <v>50483</v>
      </c>
      <c r="G8" s="13">
        <v>45839</v>
      </c>
      <c r="H8" s="13">
        <v>126389</v>
      </c>
      <c r="I8" s="13">
        <f>C8+F8</f>
        <v>103862</v>
      </c>
      <c r="J8" s="13">
        <v>94644</v>
      </c>
    </row>
    <row r="9" spans="1:10">
      <c r="A9" s="8" t="s">
        <v>40</v>
      </c>
      <c r="B9" s="13">
        <f>SUM(B4:B8)</f>
        <v>315808</v>
      </c>
      <c r="C9" s="13">
        <f>SUM(C4:C8)</f>
        <v>249493</v>
      </c>
      <c r="D9" s="13">
        <v>248342</v>
      </c>
      <c r="E9" s="13">
        <f>SUM(E4:E8)</f>
        <v>301424</v>
      </c>
      <c r="F9" s="13">
        <f>SUM(F4:F8)</f>
        <v>237253</v>
      </c>
      <c r="G9" s="13">
        <v>235202</v>
      </c>
      <c r="H9" s="13">
        <f>SUM(H4:H8)</f>
        <v>617232</v>
      </c>
      <c r="I9" s="13">
        <f>SUM(I4:I8)</f>
        <v>486746</v>
      </c>
      <c r="J9" s="13">
        <v>483544</v>
      </c>
    </row>
    <row r="10" spans="1:10">
      <c r="A10" s="8">
        <v>5</v>
      </c>
      <c r="B10" s="13">
        <v>61782</v>
      </c>
      <c r="C10" s="13">
        <v>56476</v>
      </c>
      <c r="D10" s="13">
        <v>49628</v>
      </c>
      <c r="E10" s="13">
        <v>59318</v>
      </c>
      <c r="F10" s="13">
        <v>53711</v>
      </c>
      <c r="G10" s="13">
        <v>47053</v>
      </c>
      <c r="H10" s="13">
        <v>121100</v>
      </c>
      <c r="I10" s="13">
        <f>C10+F10</f>
        <v>110187</v>
      </c>
      <c r="J10" s="13">
        <v>96681</v>
      </c>
    </row>
    <row r="11" spans="1:10">
      <c r="A11" s="8">
        <v>6</v>
      </c>
      <c r="B11" s="13">
        <v>62971</v>
      </c>
      <c r="C11" s="13">
        <v>57664</v>
      </c>
      <c r="D11" s="13">
        <v>49900</v>
      </c>
      <c r="E11" s="13">
        <v>60277</v>
      </c>
      <c r="F11" s="13">
        <v>54948</v>
      </c>
      <c r="G11" s="13">
        <v>46943</v>
      </c>
      <c r="H11" s="13">
        <v>123248</v>
      </c>
      <c r="I11" s="13">
        <f>C11+F11</f>
        <v>112612</v>
      </c>
      <c r="J11" s="13">
        <v>96843</v>
      </c>
    </row>
    <row r="12" spans="1:10">
      <c r="A12" s="8">
        <v>7</v>
      </c>
      <c r="B12" s="13">
        <v>66509</v>
      </c>
      <c r="C12" s="13">
        <v>58581</v>
      </c>
      <c r="D12" s="13">
        <v>50141</v>
      </c>
      <c r="E12" s="13">
        <v>62984</v>
      </c>
      <c r="F12" s="13">
        <v>56193</v>
      </c>
      <c r="G12" s="13">
        <v>48177</v>
      </c>
      <c r="H12" s="13">
        <v>129493</v>
      </c>
      <c r="I12" s="13">
        <f>C12+F12</f>
        <v>114774</v>
      </c>
      <c r="J12" s="13">
        <v>98318</v>
      </c>
    </row>
    <row r="13" spans="1:10">
      <c r="A13" s="8">
        <v>8</v>
      </c>
      <c r="B13" s="13">
        <v>70590</v>
      </c>
      <c r="C13" s="13">
        <v>61213</v>
      </c>
      <c r="D13" s="13">
        <v>48193</v>
      </c>
      <c r="E13" s="13">
        <v>67732</v>
      </c>
      <c r="F13" s="13">
        <v>58271</v>
      </c>
      <c r="G13" s="13">
        <v>45898</v>
      </c>
      <c r="H13" s="13">
        <v>138322</v>
      </c>
      <c r="I13" s="13">
        <f>C13+F13</f>
        <v>119484</v>
      </c>
      <c r="J13" s="13">
        <v>94091</v>
      </c>
    </row>
    <row r="14" spans="1:10">
      <c r="A14" s="8">
        <v>9</v>
      </c>
      <c r="B14" s="13">
        <v>73504</v>
      </c>
      <c r="C14" s="13">
        <v>63763</v>
      </c>
      <c r="D14" s="13">
        <v>49223</v>
      </c>
      <c r="E14" s="13">
        <v>70483</v>
      </c>
      <c r="F14" s="13">
        <v>60898</v>
      </c>
      <c r="G14" s="13">
        <v>47112</v>
      </c>
      <c r="H14" s="13">
        <v>143987</v>
      </c>
      <c r="I14" s="13">
        <f>C14+F14</f>
        <v>124661</v>
      </c>
      <c r="J14" s="13">
        <v>96335</v>
      </c>
    </row>
    <row r="15" spans="1:10">
      <c r="A15" s="8" t="s">
        <v>39</v>
      </c>
      <c r="B15" s="13">
        <f>SUM(B10:B14)</f>
        <v>335356</v>
      </c>
      <c r="C15" s="13">
        <f>SUM(C10:C14)</f>
        <v>297697</v>
      </c>
      <c r="D15" s="13">
        <v>247085</v>
      </c>
      <c r="E15" s="13">
        <f>SUM(E10:E14)</f>
        <v>320794</v>
      </c>
      <c r="F15" s="13">
        <f>SUM(F10:F14)</f>
        <v>284021</v>
      </c>
      <c r="G15" s="13">
        <v>235183</v>
      </c>
      <c r="H15" s="13">
        <f>SUM(H10:H14)</f>
        <v>656150</v>
      </c>
      <c r="I15" s="13">
        <f>SUM(I10:I14)</f>
        <v>581718</v>
      </c>
      <c r="J15" s="13">
        <v>482268</v>
      </c>
    </row>
    <row r="16" spans="1:10">
      <c r="A16" s="8">
        <v>10</v>
      </c>
      <c r="B16" s="13">
        <v>79108</v>
      </c>
      <c r="C16" s="13">
        <v>63849</v>
      </c>
      <c r="D16" s="13">
        <v>50870</v>
      </c>
      <c r="E16" s="13">
        <v>75749</v>
      </c>
      <c r="F16" s="13">
        <v>61296</v>
      </c>
      <c r="G16" s="13">
        <v>47859</v>
      </c>
      <c r="H16" s="13">
        <v>154857</v>
      </c>
      <c r="I16" s="13">
        <f>C16+F16</f>
        <v>125145</v>
      </c>
      <c r="J16" s="13">
        <v>98729</v>
      </c>
    </row>
    <row r="17" spans="1:10">
      <c r="A17" s="8">
        <v>11</v>
      </c>
      <c r="B17" s="13">
        <v>83187</v>
      </c>
      <c r="C17" s="13">
        <v>62553</v>
      </c>
      <c r="D17" s="13">
        <v>53774</v>
      </c>
      <c r="E17" s="13">
        <v>79138</v>
      </c>
      <c r="F17" s="13">
        <v>59588</v>
      </c>
      <c r="G17" s="13">
        <v>50850</v>
      </c>
      <c r="H17" s="13">
        <v>162325</v>
      </c>
      <c r="I17" s="13">
        <f>C17+F17</f>
        <v>122141</v>
      </c>
      <c r="J17" s="13">
        <v>104624</v>
      </c>
    </row>
    <row r="18" spans="1:10">
      <c r="A18" s="8">
        <v>12</v>
      </c>
      <c r="B18" s="13">
        <v>87689</v>
      </c>
      <c r="C18" s="13">
        <v>63063</v>
      </c>
      <c r="D18" s="13">
        <v>56836</v>
      </c>
      <c r="E18" s="13">
        <v>83649</v>
      </c>
      <c r="F18" s="13">
        <v>60059</v>
      </c>
      <c r="G18" s="13">
        <v>54039</v>
      </c>
      <c r="H18" s="13">
        <v>171338</v>
      </c>
      <c r="I18" s="13">
        <f>C18+F18</f>
        <v>123122</v>
      </c>
      <c r="J18" s="13">
        <v>110875</v>
      </c>
    </row>
    <row r="19" spans="1:10">
      <c r="A19" s="8">
        <v>13</v>
      </c>
      <c r="B19" s="13">
        <v>91758</v>
      </c>
      <c r="C19" s="13">
        <v>63468</v>
      </c>
      <c r="D19" s="13">
        <v>58044</v>
      </c>
      <c r="E19" s="13">
        <v>86842</v>
      </c>
      <c r="F19" s="13">
        <v>60519</v>
      </c>
      <c r="G19" s="13">
        <v>55276</v>
      </c>
      <c r="H19" s="13">
        <v>178600</v>
      </c>
      <c r="I19" s="13">
        <f>C19+F19</f>
        <v>123987</v>
      </c>
      <c r="J19" s="13">
        <v>113320</v>
      </c>
    </row>
    <row r="20" spans="1:10">
      <c r="A20" s="8">
        <v>14</v>
      </c>
      <c r="B20" s="13">
        <v>97521</v>
      </c>
      <c r="C20" s="13">
        <v>65575</v>
      </c>
      <c r="D20" s="13">
        <v>58917</v>
      </c>
      <c r="E20" s="13">
        <v>92526</v>
      </c>
      <c r="F20" s="13">
        <v>63563</v>
      </c>
      <c r="G20" s="13">
        <v>56525</v>
      </c>
      <c r="H20" s="13">
        <v>190047</v>
      </c>
      <c r="I20" s="13">
        <f>C20+F20</f>
        <v>129138</v>
      </c>
      <c r="J20" s="13">
        <v>115442</v>
      </c>
    </row>
    <row r="21" spans="1:10">
      <c r="A21" s="8" t="s">
        <v>38</v>
      </c>
      <c r="B21" s="13">
        <f>SUM(B16:B20)</f>
        <v>439263</v>
      </c>
      <c r="C21" s="13">
        <f>SUM(C16:C20)</f>
        <v>318508</v>
      </c>
      <c r="D21" s="13">
        <v>278441</v>
      </c>
      <c r="E21" s="13">
        <f>SUM(E16:E20)</f>
        <v>417904</v>
      </c>
      <c r="F21" s="13">
        <f>SUM(F16:F20)</f>
        <v>305025</v>
      </c>
      <c r="G21" s="13">
        <v>264549</v>
      </c>
      <c r="H21" s="13">
        <f>SUM(H16:H20)</f>
        <v>857167</v>
      </c>
      <c r="I21" s="13">
        <f>SUM(I16:I20)</f>
        <v>623533</v>
      </c>
      <c r="J21" s="13">
        <v>542990</v>
      </c>
    </row>
    <row r="22" spans="1:10">
      <c r="A22" s="8">
        <v>15</v>
      </c>
      <c r="B22" s="13">
        <v>93266</v>
      </c>
      <c r="C22" s="13">
        <v>67997</v>
      </c>
      <c r="D22" s="13">
        <v>61575</v>
      </c>
      <c r="E22" s="13">
        <v>88620</v>
      </c>
      <c r="F22" s="13">
        <v>65566</v>
      </c>
      <c r="G22" s="13">
        <v>58671</v>
      </c>
      <c r="H22" s="13">
        <v>181886</v>
      </c>
      <c r="I22" s="13">
        <f>C22+F22</f>
        <v>133563</v>
      </c>
      <c r="J22" s="13">
        <v>120246</v>
      </c>
    </row>
    <row r="23" spans="1:10">
      <c r="A23" s="8">
        <v>16</v>
      </c>
      <c r="B23" s="13">
        <v>77794</v>
      </c>
      <c r="C23" s="13">
        <v>64992</v>
      </c>
      <c r="D23" s="13">
        <v>64240</v>
      </c>
      <c r="E23" s="13">
        <v>73671</v>
      </c>
      <c r="F23" s="13">
        <v>63059</v>
      </c>
      <c r="G23" s="13">
        <v>61349</v>
      </c>
      <c r="H23" s="13">
        <v>151465</v>
      </c>
      <c r="I23" s="13">
        <f>C23+F23</f>
        <v>128051</v>
      </c>
      <c r="J23" s="13">
        <v>125589</v>
      </c>
    </row>
    <row r="24" spans="1:10">
      <c r="A24" s="8">
        <v>17</v>
      </c>
      <c r="B24" s="13">
        <v>75655</v>
      </c>
      <c r="C24" s="13">
        <v>65562</v>
      </c>
      <c r="D24" s="13">
        <v>64352</v>
      </c>
      <c r="E24" s="13">
        <v>71506</v>
      </c>
      <c r="F24" s="13">
        <v>63596</v>
      </c>
      <c r="G24" s="13">
        <v>61860</v>
      </c>
      <c r="H24" s="13">
        <v>147161</v>
      </c>
      <c r="I24" s="13">
        <f>C24+F24</f>
        <v>129158</v>
      </c>
      <c r="J24" s="13">
        <v>126212</v>
      </c>
    </row>
    <row r="25" spans="1:10">
      <c r="A25" s="8">
        <v>18</v>
      </c>
      <c r="B25" s="13">
        <v>73070</v>
      </c>
      <c r="C25" s="13">
        <v>69109</v>
      </c>
      <c r="D25" s="13">
        <v>63195</v>
      </c>
      <c r="E25" s="13">
        <v>69424</v>
      </c>
      <c r="F25" s="13">
        <v>65324</v>
      </c>
      <c r="G25" s="13">
        <v>60130</v>
      </c>
      <c r="H25" s="13">
        <v>142494</v>
      </c>
      <c r="I25" s="13">
        <f>C25+F25</f>
        <v>134433</v>
      </c>
      <c r="J25" s="13">
        <v>123325</v>
      </c>
    </row>
    <row r="26" spans="1:10">
      <c r="A26" s="8">
        <v>19</v>
      </c>
      <c r="B26" s="13">
        <v>73619</v>
      </c>
      <c r="C26" s="13">
        <v>73470</v>
      </c>
      <c r="D26" s="13">
        <v>63738</v>
      </c>
      <c r="E26" s="13">
        <v>70231</v>
      </c>
      <c r="F26" s="13">
        <v>69717</v>
      </c>
      <c r="G26" s="13">
        <v>60739</v>
      </c>
      <c r="H26" s="13">
        <v>143850</v>
      </c>
      <c r="I26" s="13">
        <f>C26+F26</f>
        <v>143187</v>
      </c>
      <c r="J26" s="13">
        <v>124477</v>
      </c>
    </row>
    <row r="27" spans="1:10">
      <c r="A27" s="8" t="s">
        <v>16</v>
      </c>
      <c r="B27" s="13">
        <f>SUM(B22:B26)</f>
        <v>393404</v>
      </c>
      <c r="C27" s="13">
        <f>SUM(C22:C26)</f>
        <v>341130</v>
      </c>
      <c r="D27" s="13">
        <v>317100</v>
      </c>
      <c r="E27" s="13">
        <f>SUM(E22:E26)</f>
        <v>373452</v>
      </c>
      <c r="F27" s="13">
        <f>SUM(F22:F26)</f>
        <v>327262</v>
      </c>
      <c r="G27" s="13">
        <v>302749</v>
      </c>
      <c r="H27" s="13">
        <f>SUM(H22:H26)</f>
        <v>766856</v>
      </c>
      <c r="I27" s="13">
        <f>SUM(I22:I26)</f>
        <v>668392</v>
      </c>
      <c r="J27" s="13">
        <v>619849</v>
      </c>
    </row>
    <row r="28" spans="1:10">
      <c r="A28" s="8">
        <v>20</v>
      </c>
      <c r="B28" s="13">
        <v>74255</v>
      </c>
      <c r="C28" s="13">
        <v>76877</v>
      </c>
      <c r="D28" s="13">
        <v>64377</v>
      </c>
      <c r="E28" s="13">
        <v>70125</v>
      </c>
      <c r="F28" s="13">
        <v>73046</v>
      </c>
      <c r="G28" s="13">
        <v>61430</v>
      </c>
      <c r="H28" s="13">
        <v>144380</v>
      </c>
      <c r="I28" s="13">
        <f>C28+F28</f>
        <v>149923</v>
      </c>
      <c r="J28" s="13">
        <v>125807</v>
      </c>
    </row>
    <row r="29" spans="1:10">
      <c r="A29" s="8">
        <v>21</v>
      </c>
      <c r="B29" s="13">
        <v>73704</v>
      </c>
      <c r="C29" s="13">
        <v>80871</v>
      </c>
      <c r="D29" s="13">
        <v>66538</v>
      </c>
      <c r="E29" s="13">
        <v>71098</v>
      </c>
      <c r="F29" s="13">
        <v>76223</v>
      </c>
      <c r="G29" s="13">
        <v>64651</v>
      </c>
      <c r="H29" s="13">
        <v>144802</v>
      </c>
      <c r="I29" s="13">
        <f>C29+F29</f>
        <v>157094</v>
      </c>
      <c r="J29" s="13">
        <v>131189</v>
      </c>
    </row>
    <row r="30" spans="1:10">
      <c r="A30" s="8">
        <v>22</v>
      </c>
      <c r="B30" s="13">
        <v>70848</v>
      </c>
      <c r="C30" s="13">
        <v>83211</v>
      </c>
      <c r="D30" s="13">
        <v>68830</v>
      </c>
      <c r="E30" s="13">
        <v>67840</v>
      </c>
      <c r="F30" s="13">
        <v>79139</v>
      </c>
      <c r="G30" s="13">
        <v>66548</v>
      </c>
      <c r="H30" s="13">
        <v>138688</v>
      </c>
      <c r="I30" s="13">
        <f>C30+F30</f>
        <v>162350</v>
      </c>
      <c r="J30" s="13">
        <v>135378</v>
      </c>
    </row>
    <row r="31" spans="1:10">
      <c r="A31" s="8">
        <v>23</v>
      </c>
      <c r="B31" s="13">
        <v>65430</v>
      </c>
      <c r="C31" s="13">
        <v>85583</v>
      </c>
      <c r="D31" s="13">
        <v>65786</v>
      </c>
      <c r="E31" s="13">
        <v>62483</v>
      </c>
      <c r="F31" s="13">
        <v>82419</v>
      </c>
      <c r="G31" s="13">
        <v>64057</v>
      </c>
      <c r="H31" s="13">
        <v>127913</v>
      </c>
      <c r="I31" s="13">
        <f>C31+F31</f>
        <v>168002</v>
      </c>
      <c r="J31" s="13">
        <v>129843</v>
      </c>
    </row>
    <row r="32" spans="1:10">
      <c r="A32" s="8">
        <v>24</v>
      </c>
      <c r="B32" s="13">
        <v>62624</v>
      </c>
      <c r="C32" s="13">
        <v>89321</v>
      </c>
      <c r="D32" s="13">
        <v>66529</v>
      </c>
      <c r="E32" s="13">
        <v>60246</v>
      </c>
      <c r="F32" s="13">
        <v>85037</v>
      </c>
      <c r="G32" s="13">
        <v>64692</v>
      </c>
      <c r="H32" s="13">
        <v>122870</v>
      </c>
      <c r="I32" s="13">
        <f>C32+F32</f>
        <v>174358</v>
      </c>
      <c r="J32" s="13">
        <v>131221</v>
      </c>
    </row>
    <row r="33" spans="1:10">
      <c r="A33" s="8" t="s">
        <v>37</v>
      </c>
      <c r="B33" s="13">
        <f>SUM(B28:B32)</f>
        <v>346861</v>
      </c>
      <c r="C33" s="13">
        <f>SUM(C28:C32)</f>
        <v>415863</v>
      </c>
      <c r="D33" s="13">
        <v>332060</v>
      </c>
      <c r="E33" s="13">
        <f>SUM(E28:E32)</f>
        <v>331792</v>
      </c>
      <c r="F33" s="13">
        <f>SUM(F28:F32)</f>
        <v>395864</v>
      </c>
      <c r="G33" s="13">
        <v>321378</v>
      </c>
      <c r="H33" s="13">
        <f>SUM(H28:H32)</f>
        <v>678653</v>
      </c>
      <c r="I33" s="13">
        <f>SUM(I28:I32)</f>
        <v>811727</v>
      </c>
      <c r="J33" s="13">
        <v>653438</v>
      </c>
    </row>
    <row r="34" spans="1:10">
      <c r="A34" s="8">
        <v>25</v>
      </c>
      <c r="B34" s="13">
        <v>61564</v>
      </c>
      <c r="C34" s="13">
        <v>92340</v>
      </c>
      <c r="D34" s="13">
        <v>69984</v>
      </c>
      <c r="E34" s="13">
        <v>59577</v>
      </c>
      <c r="F34" s="13">
        <v>88704</v>
      </c>
      <c r="G34" s="13">
        <v>66539</v>
      </c>
      <c r="H34" s="13">
        <v>121141</v>
      </c>
      <c r="I34" s="13">
        <f>C34+F34</f>
        <v>181044</v>
      </c>
      <c r="J34" s="13">
        <v>136523</v>
      </c>
    </row>
    <row r="35" spans="1:10">
      <c r="A35" s="8">
        <v>26</v>
      </c>
      <c r="B35" s="13">
        <v>61180</v>
      </c>
      <c r="C35" s="13">
        <v>87961</v>
      </c>
      <c r="D35" s="13">
        <v>74306</v>
      </c>
      <c r="E35" s="13">
        <v>59417</v>
      </c>
      <c r="F35" s="13">
        <v>84985</v>
      </c>
      <c r="G35" s="13">
        <v>70991</v>
      </c>
      <c r="H35" s="13">
        <v>120597</v>
      </c>
      <c r="I35" s="13">
        <f>C35+F35</f>
        <v>172946</v>
      </c>
      <c r="J35" s="13">
        <v>145297</v>
      </c>
    </row>
    <row r="36" spans="1:10">
      <c r="A36" s="8">
        <v>27</v>
      </c>
      <c r="B36" s="13">
        <v>59635</v>
      </c>
      <c r="C36" s="13">
        <v>73948</v>
      </c>
      <c r="D36" s="13">
        <v>77685</v>
      </c>
      <c r="E36" s="13">
        <v>58552</v>
      </c>
      <c r="F36" s="13">
        <v>71469</v>
      </c>
      <c r="G36" s="13">
        <v>74206</v>
      </c>
      <c r="H36" s="13">
        <v>118187</v>
      </c>
      <c r="I36" s="13">
        <f>C36+F36</f>
        <v>145417</v>
      </c>
      <c r="J36" s="13">
        <v>151891</v>
      </c>
    </row>
    <row r="37" spans="1:10">
      <c r="A37" s="8">
        <v>28</v>
      </c>
      <c r="B37" s="13">
        <v>64205</v>
      </c>
      <c r="C37" s="13">
        <v>73598</v>
      </c>
      <c r="D37" s="13">
        <v>81533</v>
      </c>
      <c r="E37" s="13">
        <v>62797</v>
      </c>
      <c r="F37" s="13">
        <v>71056</v>
      </c>
      <c r="G37" s="13">
        <v>77301</v>
      </c>
      <c r="H37" s="13">
        <v>127002</v>
      </c>
      <c r="I37" s="13">
        <f>C37+F37</f>
        <v>144654</v>
      </c>
      <c r="J37" s="13">
        <v>158834</v>
      </c>
    </row>
    <row r="38" spans="1:10">
      <c r="A38" s="8">
        <v>29</v>
      </c>
      <c r="B38" s="13">
        <v>67087</v>
      </c>
      <c r="C38" s="13">
        <v>71771</v>
      </c>
      <c r="D38" s="13">
        <v>83792</v>
      </c>
      <c r="E38" s="13">
        <v>66276</v>
      </c>
      <c r="F38" s="13">
        <v>69313</v>
      </c>
      <c r="G38" s="13">
        <v>80103</v>
      </c>
      <c r="H38" s="13">
        <v>133363</v>
      </c>
      <c r="I38" s="13">
        <f>C38+F38</f>
        <v>141084</v>
      </c>
      <c r="J38" s="13">
        <v>163895</v>
      </c>
    </row>
    <row r="39" spans="1:10">
      <c r="A39" s="8" t="s">
        <v>36</v>
      </c>
      <c r="B39" s="13">
        <f>SUM(B34:B38)</f>
        <v>313671</v>
      </c>
      <c r="C39" s="13">
        <f>SUM(C34:C38)</f>
        <v>399618</v>
      </c>
      <c r="D39" s="13">
        <v>387300</v>
      </c>
      <c r="E39" s="13">
        <f>SUM(E34:E38)</f>
        <v>306619</v>
      </c>
      <c r="F39" s="13">
        <f>SUM(F34:F38)</f>
        <v>385527</v>
      </c>
      <c r="G39" s="13">
        <v>369140</v>
      </c>
      <c r="H39" s="13">
        <f>SUM(H34:H38)</f>
        <v>620290</v>
      </c>
      <c r="I39" s="13">
        <f>SUM(I34:I38)</f>
        <v>785145</v>
      </c>
      <c r="J39" s="13">
        <v>756440</v>
      </c>
    </row>
    <row r="40" spans="1:10">
      <c r="A40" s="8">
        <v>30</v>
      </c>
      <c r="B40" s="13">
        <v>67468</v>
      </c>
      <c r="C40" s="13">
        <v>74098</v>
      </c>
      <c r="D40" s="13">
        <v>86035</v>
      </c>
      <c r="E40" s="13">
        <v>67271</v>
      </c>
      <c r="F40" s="13">
        <v>71607</v>
      </c>
      <c r="G40" s="13">
        <v>83443</v>
      </c>
      <c r="H40" s="13">
        <v>134739</v>
      </c>
      <c r="I40" s="13">
        <f>C40+F40</f>
        <v>145705</v>
      </c>
      <c r="J40" s="13">
        <v>169478</v>
      </c>
    </row>
    <row r="41" spans="1:10">
      <c r="A41" s="8">
        <v>31</v>
      </c>
      <c r="B41" s="13">
        <v>71174</v>
      </c>
      <c r="C41" s="13">
        <v>73238</v>
      </c>
      <c r="D41" s="13">
        <v>89799</v>
      </c>
      <c r="E41" s="13">
        <v>70354</v>
      </c>
      <c r="F41" s="13">
        <v>70715</v>
      </c>
      <c r="G41" s="13">
        <v>85871</v>
      </c>
      <c r="H41" s="13">
        <v>141528</v>
      </c>
      <c r="I41" s="13">
        <f>C41+F41</f>
        <v>143953</v>
      </c>
      <c r="J41" s="13">
        <v>175670</v>
      </c>
    </row>
    <row r="42" spans="1:10">
      <c r="A42" s="8">
        <v>32</v>
      </c>
      <c r="B42" s="13">
        <v>74615</v>
      </c>
      <c r="C42" s="13">
        <v>73427</v>
      </c>
      <c r="D42" s="13">
        <v>92769</v>
      </c>
      <c r="E42" s="13">
        <v>73398</v>
      </c>
      <c r="F42" s="13">
        <v>71767</v>
      </c>
      <c r="G42" s="13">
        <v>89468</v>
      </c>
      <c r="H42" s="13">
        <v>148013</v>
      </c>
      <c r="I42" s="13">
        <f>C42+F42</f>
        <v>145194</v>
      </c>
      <c r="J42" s="13">
        <v>182237</v>
      </c>
    </row>
    <row r="43" spans="1:10">
      <c r="A43" s="8">
        <v>33</v>
      </c>
      <c r="B43" s="13">
        <v>84611</v>
      </c>
      <c r="C43" s="13">
        <v>70255</v>
      </c>
      <c r="D43" s="13">
        <v>88349</v>
      </c>
      <c r="E43" s="13">
        <v>83911</v>
      </c>
      <c r="F43" s="13">
        <v>68848</v>
      </c>
      <c r="G43" s="13">
        <v>85668</v>
      </c>
      <c r="H43" s="13">
        <v>168522</v>
      </c>
      <c r="I43" s="13">
        <f>C43+F43</f>
        <v>139103</v>
      </c>
      <c r="J43" s="13">
        <v>174017</v>
      </c>
    </row>
    <row r="44" spans="1:10">
      <c r="A44" s="8">
        <v>34</v>
      </c>
      <c r="B44" s="13">
        <v>91165</v>
      </c>
      <c r="C44" s="13">
        <v>64355</v>
      </c>
      <c r="D44" s="13">
        <v>74277</v>
      </c>
      <c r="E44" s="13">
        <v>90448</v>
      </c>
      <c r="F44" s="13">
        <v>63049</v>
      </c>
      <c r="G44" s="13">
        <v>72065</v>
      </c>
      <c r="H44" s="13">
        <v>181613</v>
      </c>
      <c r="I44" s="13">
        <f>C44+F44</f>
        <v>127404</v>
      </c>
      <c r="J44" s="13">
        <v>146342</v>
      </c>
    </row>
    <row r="45" spans="1:10">
      <c r="A45" s="8" t="s">
        <v>35</v>
      </c>
      <c r="B45" s="13">
        <f>SUM(B40:B44)</f>
        <v>389033</v>
      </c>
      <c r="C45" s="13">
        <f>SUM(C40:C44)</f>
        <v>355373</v>
      </c>
      <c r="D45" s="13">
        <v>431229</v>
      </c>
      <c r="E45" s="13">
        <f>SUM(E40:E44)</f>
        <v>385382</v>
      </c>
      <c r="F45" s="13">
        <f>SUM(F40:F44)</f>
        <v>345986</v>
      </c>
      <c r="G45" s="13">
        <v>416515</v>
      </c>
      <c r="H45" s="13">
        <f>SUM(H40:H44)</f>
        <v>774415</v>
      </c>
      <c r="I45" s="13">
        <f>SUM(I40:I44)</f>
        <v>701359</v>
      </c>
      <c r="J45" s="13">
        <v>847744</v>
      </c>
    </row>
    <row r="46" spans="1:10">
      <c r="A46" s="8">
        <v>35</v>
      </c>
      <c r="B46" s="13">
        <v>96638</v>
      </c>
      <c r="C46" s="13">
        <v>62316</v>
      </c>
      <c r="D46" s="13">
        <v>73932</v>
      </c>
      <c r="E46" s="13">
        <v>95517</v>
      </c>
      <c r="F46" s="13">
        <v>61366</v>
      </c>
      <c r="G46" s="13">
        <v>71597</v>
      </c>
      <c r="H46" s="13">
        <v>192155</v>
      </c>
      <c r="I46" s="13">
        <f>C46+F46</f>
        <v>123682</v>
      </c>
      <c r="J46" s="13">
        <v>145529</v>
      </c>
    </row>
    <row r="47" spans="1:10">
      <c r="A47" s="8">
        <v>36</v>
      </c>
      <c r="B47" s="13">
        <v>88022</v>
      </c>
      <c r="C47" s="13">
        <v>60953</v>
      </c>
      <c r="D47" s="13">
        <v>72003</v>
      </c>
      <c r="E47" s="13">
        <v>87586</v>
      </c>
      <c r="F47" s="13">
        <v>60582</v>
      </c>
      <c r="G47" s="13">
        <v>69782</v>
      </c>
      <c r="H47" s="13">
        <v>175608</v>
      </c>
      <c r="I47" s="13">
        <f>C47+F47</f>
        <v>121535</v>
      </c>
      <c r="J47" s="13">
        <v>141785</v>
      </c>
    </row>
    <row r="48" spans="1:10">
      <c r="A48" s="8">
        <v>37</v>
      </c>
      <c r="B48" s="13">
        <v>78054</v>
      </c>
      <c r="C48" s="13">
        <v>60486</v>
      </c>
      <c r="D48" s="13">
        <v>74193</v>
      </c>
      <c r="E48" s="13">
        <v>79201</v>
      </c>
      <c r="F48" s="13">
        <v>60760</v>
      </c>
      <c r="G48" s="13">
        <v>71986</v>
      </c>
      <c r="H48" s="13">
        <v>157255</v>
      </c>
      <c r="I48" s="13">
        <f>C48+F48</f>
        <v>121246</v>
      </c>
      <c r="J48" s="13">
        <v>146179</v>
      </c>
    </row>
    <row r="49" spans="1:10">
      <c r="A49" s="8">
        <v>38</v>
      </c>
      <c r="B49" s="13">
        <v>79054</v>
      </c>
      <c r="C49" s="13">
        <v>58837</v>
      </c>
      <c r="D49" s="13">
        <v>73137</v>
      </c>
      <c r="E49" s="13">
        <v>80476</v>
      </c>
      <c r="F49" s="13">
        <v>59652</v>
      </c>
      <c r="G49" s="13">
        <v>71023</v>
      </c>
      <c r="H49" s="13">
        <v>159530</v>
      </c>
      <c r="I49" s="13">
        <f>C49+F49</f>
        <v>118489</v>
      </c>
      <c r="J49" s="13">
        <v>144160</v>
      </c>
    </row>
    <row r="50" spans="1:10">
      <c r="A50" s="8">
        <v>39</v>
      </c>
      <c r="B50" s="13">
        <v>81331</v>
      </c>
      <c r="C50" s="13">
        <v>62531</v>
      </c>
      <c r="D50" s="13">
        <v>73239</v>
      </c>
      <c r="E50" s="13">
        <v>81462</v>
      </c>
      <c r="F50" s="13">
        <v>63343</v>
      </c>
      <c r="G50" s="13">
        <v>72072</v>
      </c>
      <c r="H50" s="13">
        <v>162793</v>
      </c>
      <c r="I50" s="13">
        <f>C50+F50</f>
        <v>125874</v>
      </c>
      <c r="J50" s="13">
        <v>145311</v>
      </c>
    </row>
    <row r="51" spans="1:10">
      <c r="A51" s="8" t="s">
        <v>34</v>
      </c>
      <c r="B51" s="13">
        <f>SUM(B46:B50)</f>
        <v>423099</v>
      </c>
      <c r="C51" s="13">
        <f>SUM(C46:C50)</f>
        <v>305123</v>
      </c>
      <c r="D51" s="13">
        <v>366504</v>
      </c>
      <c r="E51" s="13">
        <f>SUM(E46:E50)</f>
        <v>424242</v>
      </c>
      <c r="F51" s="13">
        <f>SUM(F46:F50)</f>
        <v>305703</v>
      </c>
      <c r="G51" s="13">
        <v>356460</v>
      </c>
      <c r="H51" s="13">
        <f>SUM(H46:H50)</f>
        <v>847341</v>
      </c>
      <c r="I51" s="13">
        <f>SUM(I46:I50)</f>
        <v>610826</v>
      </c>
      <c r="J51" s="13">
        <v>722964</v>
      </c>
    </row>
    <row r="52" spans="1:10">
      <c r="A52" s="8">
        <v>40</v>
      </c>
      <c r="B52" s="13">
        <v>78057</v>
      </c>
      <c r="C52" s="13">
        <v>66048</v>
      </c>
      <c r="D52" s="13">
        <v>69881</v>
      </c>
      <c r="E52" s="13">
        <v>78271</v>
      </c>
      <c r="F52" s="13">
        <v>67370</v>
      </c>
      <c r="G52" s="13">
        <v>68951</v>
      </c>
      <c r="H52" s="13">
        <v>156328</v>
      </c>
      <c r="I52" s="13">
        <f>C52+F52</f>
        <v>133418</v>
      </c>
      <c r="J52" s="13">
        <v>138832</v>
      </c>
    </row>
    <row r="53" spans="1:10">
      <c r="A53" s="8">
        <v>41</v>
      </c>
      <c r="B53" s="13">
        <v>76470</v>
      </c>
      <c r="C53" s="13">
        <v>64922</v>
      </c>
      <c r="D53" s="13">
        <v>63637</v>
      </c>
      <c r="E53" s="13">
        <v>77948</v>
      </c>
      <c r="F53" s="13">
        <v>67333</v>
      </c>
      <c r="G53" s="13">
        <v>62926</v>
      </c>
      <c r="H53" s="13">
        <v>154418</v>
      </c>
      <c r="I53" s="13">
        <f>C53+F53</f>
        <v>132255</v>
      </c>
      <c r="J53" s="13">
        <v>126563</v>
      </c>
    </row>
    <row r="54" spans="1:10">
      <c r="A54" s="8">
        <v>42</v>
      </c>
      <c r="B54" s="13">
        <v>73642</v>
      </c>
      <c r="C54" s="13">
        <v>68450</v>
      </c>
      <c r="D54" s="13">
        <v>61396</v>
      </c>
      <c r="E54" s="13">
        <v>74482</v>
      </c>
      <c r="F54" s="13">
        <v>70731</v>
      </c>
      <c r="G54" s="13">
        <v>61161</v>
      </c>
      <c r="H54" s="13">
        <v>148124</v>
      </c>
      <c r="I54" s="13">
        <f>C54+F54</f>
        <v>139181</v>
      </c>
      <c r="J54" s="13">
        <v>122557</v>
      </c>
    </row>
    <row r="55" spans="1:10">
      <c r="A55" s="8">
        <v>43</v>
      </c>
      <c r="B55" s="13">
        <v>64341</v>
      </c>
      <c r="C55" s="13">
        <v>70565</v>
      </c>
      <c r="D55" s="13">
        <v>59821</v>
      </c>
      <c r="E55" s="13">
        <v>65528</v>
      </c>
      <c r="F55" s="13">
        <v>73350</v>
      </c>
      <c r="G55" s="13">
        <v>60323</v>
      </c>
      <c r="H55" s="13">
        <v>129869</v>
      </c>
      <c r="I55" s="13">
        <f>C55+F55</f>
        <v>143915</v>
      </c>
      <c r="J55" s="13">
        <v>120144</v>
      </c>
    </row>
    <row r="56" spans="1:10">
      <c r="A56" s="8">
        <v>44</v>
      </c>
      <c r="B56" s="13">
        <v>62933</v>
      </c>
      <c r="C56" s="13">
        <v>80137</v>
      </c>
      <c r="D56" s="13">
        <v>59125</v>
      </c>
      <c r="E56" s="13">
        <v>65003</v>
      </c>
      <c r="F56" s="13">
        <v>83907</v>
      </c>
      <c r="G56" s="13">
        <v>60304</v>
      </c>
      <c r="H56" s="13">
        <v>127936</v>
      </c>
      <c r="I56" s="13">
        <f>C56+F56</f>
        <v>164044</v>
      </c>
      <c r="J56" s="13">
        <v>119429</v>
      </c>
    </row>
    <row r="57" spans="1:10">
      <c r="A57" s="8" t="s">
        <v>33</v>
      </c>
      <c r="B57" s="13">
        <f>SUM(B52:B56)</f>
        <v>355443</v>
      </c>
      <c r="C57" s="13">
        <f>SUM(C52:C56)</f>
        <v>350122</v>
      </c>
      <c r="D57" s="13">
        <v>313860</v>
      </c>
      <c r="E57" s="13">
        <f>SUM(E52:E56)</f>
        <v>361232</v>
      </c>
      <c r="F57" s="13">
        <f>SUM(F52:F56)</f>
        <v>362691</v>
      </c>
      <c r="G57" s="13">
        <v>313665</v>
      </c>
      <c r="H57" s="13">
        <f>SUM(H52:H56)</f>
        <v>716675</v>
      </c>
      <c r="I57" s="13">
        <v>712813</v>
      </c>
      <c r="J57" s="13">
        <v>627525</v>
      </c>
    </row>
    <row r="58" spans="1:10">
      <c r="A58" s="19">
        <v>45</v>
      </c>
      <c r="B58" s="7">
        <v>71670</v>
      </c>
      <c r="C58" s="7">
        <v>85518</v>
      </c>
      <c r="D58" s="13">
        <v>57121</v>
      </c>
      <c r="E58" s="7">
        <v>73840</v>
      </c>
      <c r="F58" s="7">
        <v>89647</v>
      </c>
      <c r="G58" s="13">
        <v>59099</v>
      </c>
      <c r="H58" s="7">
        <v>145510</v>
      </c>
      <c r="I58" s="7">
        <f>C58+F58</f>
        <v>175165</v>
      </c>
      <c r="J58" s="13">
        <v>116220</v>
      </c>
    </row>
    <row r="59" spans="1:10">
      <c r="A59" s="18">
        <v>46</v>
      </c>
      <c r="B59" s="3">
        <v>65665</v>
      </c>
      <c r="C59" s="3">
        <v>89920</v>
      </c>
      <c r="D59" s="7">
        <v>60291</v>
      </c>
      <c r="E59" s="3">
        <v>68247</v>
      </c>
      <c r="F59" s="3">
        <v>93791</v>
      </c>
      <c r="G59" s="7">
        <v>62616</v>
      </c>
      <c r="H59" s="3">
        <v>133912</v>
      </c>
      <c r="I59" s="3">
        <f>C59+F59</f>
        <v>183711</v>
      </c>
      <c r="J59" s="7">
        <v>122907</v>
      </c>
    </row>
    <row r="60" spans="1:10">
      <c r="A60" s="18">
        <v>47</v>
      </c>
      <c r="B60" s="3">
        <v>65965</v>
      </c>
      <c r="C60" s="3">
        <v>81093</v>
      </c>
      <c r="D60" s="3">
        <v>63475</v>
      </c>
      <c r="E60" s="3">
        <v>70402</v>
      </c>
      <c r="F60" s="3">
        <v>86022</v>
      </c>
      <c r="G60" s="3">
        <v>66473</v>
      </c>
      <c r="H60" s="3">
        <v>136367</v>
      </c>
      <c r="I60" s="3">
        <f>C60+F60</f>
        <v>167115</v>
      </c>
      <c r="J60" s="3">
        <v>129948</v>
      </c>
    </row>
    <row r="61" spans="1:10">
      <c r="A61" s="18">
        <v>48</v>
      </c>
      <c r="B61" s="3">
        <v>61840</v>
      </c>
      <c r="C61" s="3">
        <v>71918</v>
      </c>
      <c r="D61" s="3">
        <v>61745</v>
      </c>
      <c r="E61" s="3">
        <v>65847</v>
      </c>
      <c r="F61" s="3">
        <v>77840</v>
      </c>
      <c r="G61" s="3">
        <v>66229</v>
      </c>
      <c r="H61" s="3">
        <v>127687</v>
      </c>
      <c r="I61" s="3">
        <f>C61+F61</f>
        <v>149758</v>
      </c>
      <c r="J61" s="3">
        <v>127974</v>
      </c>
    </row>
    <row r="62" spans="1:10">
      <c r="A62" s="18">
        <v>49</v>
      </c>
      <c r="B62" s="3">
        <v>63004</v>
      </c>
      <c r="C62" s="3">
        <v>71953</v>
      </c>
      <c r="D62" s="3">
        <v>64590</v>
      </c>
      <c r="E62" s="3">
        <v>68474</v>
      </c>
      <c r="F62" s="3">
        <v>78726</v>
      </c>
      <c r="G62" s="3">
        <v>69430</v>
      </c>
      <c r="H62" s="3">
        <v>131478</v>
      </c>
      <c r="I62" s="3">
        <f>C62+F62</f>
        <v>150679</v>
      </c>
      <c r="J62" s="3">
        <v>134020</v>
      </c>
    </row>
    <row r="63" spans="1:10">
      <c r="A63" s="18" t="s">
        <v>32</v>
      </c>
      <c r="B63" s="3">
        <f>SUM(B58:B62)</f>
        <v>328144</v>
      </c>
      <c r="C63" s="3">
        <f>SUM(C58:C62)</f>
        <v>400402</v>
      </c>
      <c r="D63" s="3">
        <v>307222</v>
      </c>
      <c r="E63" s="3">
        <f>SUM(E58:E62)</f>
        <v>346810</v>
      </c>
      <c r="F63" s="3">
        <f>SUM(F58:F62)</f>
        <v>426026</v>
      </c>
      <c r="G63" s="3">
        <v>323847</v>
      </c>
      <c r="H63" s="3">
        <f>SUM(H58:H62)</f>
        <v>674954</v>
      </c>
      <c r="I63" s="3">
        <v>826428</v>
      </c>
      <c r="J63" s="3">
        <v>631069</v>
      </c>
    </row>
    <row r="64" spans="1:10">
      <c r="A64" s="18">
        <v>50</v>
      </c>
      <c r="B64" s="3">
        <v>57938</v>
      </c>
      <c r="C64" s="3">
        <v>74625</v>
      </c>
      <c r="D64" s="3">
        <v>66231</v>
      </c>
      <c r="E64" s="3">
        <v>64472</v>
      </c>
      <c r="F64" s="3">
        <v>80254</v>
      </c>
      <c r="G64" s="3">
        <v>71769</v>
      </c>
      <c r="H64" s="3">
        <v>122410</v>
      </c>
      <c r="I64" s="3">
        <f>C64+F64</f>
        <v>154879</v>
      </c>
      <c r="J64" s="3">
        <v>138000</v>
      </c>
    </row>
    <row r="65" spans="1:10">
      <c r="A65" s="18">
        <v>51</v>
      </c>
      <c r="B65" s="3">
        <v>56593</v>
      </c>
      <c r="C65" s="3">
        <v>69970</v>
      </c>
      <c r="D65" s="3">
        <v>74628</v>
      </c>
      <c r="E65" s="3">
        <v>65048</v>
      </c>
      <c r="F65" s="3">
        <v>76306</v>
      </c>
      <c r="G65" s="3">
        <v>81823</v>
      </c>
      <c r="H65" s="3">
        <v>121641</v>
      </c>
      <c r="I65" s="3">
        <f>C65+F65</f>
        <v>146276</v>
      </c>
      <c r="J65" s="3">
        <v>156451</v>
      </c>
    </row>
    <row r="66" spans="1:10">
      <c r="A66" s="18">
        <v>52</v>
      </c>
      <c r="B66" s="3">
        <v>54649</v>
      </c>
      <c r="C66" s="3">
        <v>68206</v>
      </c>
      <c r="D66" s="3">
        <v>79216</v>
      </c>
      <c r="E66" s="3">
        <v>63629</v>
      </c>
      <c r="F66" s="3">
        <v>75372</v>
      </c>
      <c r="G66" s="3">
        <v>87265</v>
      </c>
      <c r="H66" s="3">
        <v>118278</v>
      </c>
      <c r="I66" s="3">
        <f>C66+F66</f>
        <v>143578</v>
      </c>
      <c r="J66" s="3">
        <v>166481</v>
      </c>
    </row>
    <row r="67" spans="1:10">
      <c r="A67" s="18">
        <v>53</v>
      </c>
      <c r="B67" s="3">
        <v>53210</v>
      </c>
      <c r="C67" s="3">
        <v>65136</v>
      </c>
      <c r="D67" s="3">
        <v>82296</v>
      </c>
      <c r="E67" s="3">
        <v>63196</v>
      </c>
      <c r="F67" s="3">
        <v>72044</v>
      </c>
      <c r="G67" s="3">
        <v>90829</v>
      </c>
      <c r="H67" s="3">
        <v>116406</v>
      </c>
      <c r="I67" s="3">
        <f>C67+F67</f>
        <v>137180</v>
      </c>
      <c r="J67" s="3">
        <v>173125</v>
      </c>
    </row>
    <row r="68" spans="1:10">
      <c r="A68" s="18">
        <v>54</v>
      </c>
      <c r="B68" s="3">
        <v>55192</v>
      </c>
      <c r="C68" s="3">
        <v>56585</v>
      </c>
      <c r="D68" s="3">
        <v>74095</v>
      </c>
      <c r="E68" s="3">
        <v>63774</v>
      </c>
      <c r="F68" s="3">
        <v>63473</v>
      </c>
      <c r="G68" s="3">
        <v>83188</v>
      </c>
      <c r="H68" s="3">
        <v>118966</v>
      </c>
      <c r="I68" s="3">
        <f>C68+F68</f>
        <v>120058</v>
      </c>
      <c r="J68" s="3">
        <v>157283</v>
      </c>
    </row>
    <row r="69" spans="1:10">
      <c r="A69" s="18" t="s">
        <v>31</v>
      </c>
      <c r="B69" s="3">
        <f>SUM(B64:B68)</f>
        <v>277582</v>
      </c>
      <c r="C69" s="3">
        <f>SUM(C64:C68)</f>
        <v>334522</v>
      </c>
      <c r="D69" s="3">
        <v>376466</v>
      </c>
      <c r="E69" s="3">
        <f>SUM(E64:E68)</f>
        <v>320119</v>
      </c>
      <c r="F69" s="3">
        <f>SUM(F64:F68)</f>
        <v>367449</v>
      </c>
      <c r="G69" s="3">
        <v>414874</v>
      </c>
      <c r="H69" s="3">
        <f>SUM(H64:H68)</f>
        <v>597701</v>
      </c>
      <c r="I69" s="13">
        <v>701971</v>
      </c>
      <c r="J69" s="3">
        <v>791340</v>
      </c>
    </row>
    <row r="70" spans="1:10">
      <c r="A70" s="18">
        <v>55</v>
      </c>
      <c r="B70" s="3">
        <v>55759</v>
      </c>
      <c r="C70" s="3">
        <v>54833</v>
      </c>
      <c r="D70" s="13">
        <v>65280</v>
      </c>
      <c r="E70" s="3">
        <v>64008</v>
      </c>
      <c r="F70" s="3">
        <v>62968</v>
      </c>
      <c r="G70" s="13">
        <v>75161</v>
      </c>
      <c r="H70" s="3">
        <v>119767</v>
      </c>
      <c r="I70" s="3">
        <f>C70+F70</f>
        <v>117801</v>
      </c>
      <c r="J70" s="13">
        <v>140441</v>
      </c>
    </row>
    <row r="71" spans="1:10">
      <c r="A71" s="18">
        <v>56</v>
      </c>
      <c r="B71" s="3">
        <v>56432</v>
      </c>
      <c r="C71" s="3">
        <v>61536</v>
      </c>
      <c r="D71" s="3">
        <v>64562</v>
      </c>
      <c r="E71" s="3">
        <v>64894</v>
      </c>
      <c r="F71" s="3">
        <v>71178</v>
      </c>
      <c r="G71" s="3">
        <v>75784</v>
      </c>
      <c r="H71" s="3">
        <v>121326</v>
      </c>
      <c r="I71" s="3">
        <f>C71+F71</f>
        <v>132714</v>
      </c>
      <c r="J71" s="3">
        <v>140346</v>
      </c>
    </row>
    <row r="72" spans="1:10">
      <c r="A72" s="18">
        <v>57</v>
      </c>
      <c r="B72" s="3">
        <v>55626</v>
      </c>
      <c r="C72" s="3">
        <v>56051</v>
      </c>
      <c r="D72" s="3">
        <v>66834</v>
      </c>
      <c r="E72" s="3">
        <v>65813</v>
      </c>
      <c r="F72" s="3">
        <v>65460</v>
      </c>
      <c r="G72" s="3">
        <v>77223</v>
      </c>
      <c r="H72" s="3">
        <v>121439</v>
      </c>
      <c r="I72" s="3">
        <f>C72+F72</f>
        <v>121511</v>
      </c>
      <c r="J72" s="3">
        <v>144057</v>
      </c>
    </row>
    <row r="73" spans="1:10">
      <c r="A73" s="18">
        <v>58</v>
      </c>
      <c r="B73" s="3">
        <v>54652</v>
      </c>
      <c r="C73" s="3">
        <v>56115</v>
      </c>
      <c r="D73" s="3">
        <v>62035</v>
      </c>
      <c r="E73" s="3">
        <v>64706</v>
      </c>
      <c r="F73" s="3">
        <v>67794</v>
      </c>
      <c r="G73" s="3">
        <v>73058</v>
      </c>
      <c r="H73" s="3">
        <v>119358</v>
      </c>
      <c r="I73" s="3">
        <f>C73+F73</f>
        <v>123909</v>
      </c>
      <c r="J73" s="3">
        <v>135093</v>
      </c>
    </row>
    <row r="74" spans="1:10">
      <c r="A74" s="18">
        <v>59</v>
      </c>
      <c r="B74" s="3">
        <v>57451</v>
      </c>
      <c r="C74" s="3">
        <v>51524</v>
      </c>
      <c r="D74" s="3">
        <v>59985</v>
      </c>
      <c r="E74" s="3">
        <v>68202</v>
      </c>
      <c r="F74" s="3">
        <v>62957</v>
      </c>
      <c r="G74" s="3">
        <v>72000</v>
      </c>
      <c r="H74" s="3">
        <v>125653</v>
      </c>
      <c r="I74" s="3">
        <f>C74+F74</f>
        <v>114481</v>
      </c>
      <c r="J74" s="3">
        <v>131985</v>
      </c>
    </row>
    <row r="75" spans="1:10">
      <c r="A75" s="18" t="s">
        <v>30</v>
      </c>
      <c r="B75" s="3">
        <f>SUM(B70:B74)</f>
        <v>279920</v>
      </c>
      <c r="C75" s="3">
        <f>SUM(C70:C74)</f>
        <v>280059</v>
      </c>
      <c r="D75" s="3">
        <v>318696</v>
      </c>
      <c r="E75" s="3">
        <f>SUM(E70:E74)</f>
        <v>327623</v>
      </c>
      <c r="F75" s="3">
        <f>SUM(F70:F74)</f>
        <v>330357</v>
      </c>
      <c r="G75" s="3">
        <v>373226</v>
      </c>
      <c r="H75" s="3">
        <f>SUM(H70:H74)</f>
        <v>607543</v>
      </c>
      <c r="I75" s="3">
        <v>610416</v>
      </c>
      <c r="J75" s="3">
        <v>691922</v>
      </c>
    </row>
    <row r="76" spans="1:10">
      <c r="A76" s="18">
        <v>60</v>
      </c>
      <c r="B76" s="3">
        <v>54638</v>
      </c>
      <c r="C76" s="3">
        <v>52293</v>
      </c>
      <c r="D76" s="3">
        <v>56775</v>
      </c>
      <c r="E76" s="3">
        <v>64965</v>
      </c>
      <c r="F76" s="3">
        <v>65567</v>
      </c>
      <c r="G76" s="3">
        <v>68833</v>
      </c>
      <c r="H76" s="3">
        <v>119603</v>
      </c>
      <c r="I76" s="3">
        <f>C76+F76</f>
        <v>117860</v>
      </c>
      <c r="J76" s="3">
        <v>125608</v>
      </c>
    </row>
    <row r="77" spans="1:10">
      <c r="A77" s="18">
        <v>61</v>
      </c>
      <c r="B77" s="3">
        <v>53279</v>
      </c>
      <c r="C77" s="3">
        <v>47157</v>
      </c>
      <c r="D77" s="3">
        <v>49165</v>
      </c>
      <c r="E77" s="3">
        <v>66075</v>
      </c>
      <c r="F77" s="3">
        <v>61033</v>
      </c>
      <c r="G77" s="3">
        <v>60376</v>
      </c>
      <c r="H77" s="3">
        <v>119354</v>
      </c>
      <c r="I77" s="3">
        <f>C77+F77</f>
        <v>108190</v>
      </c>
      <c r="J77" s="3">
        <v>109541</v>
      </c>
    </row>
    <row r="78" spans="1:10">
      <c r="A78" s="18">
        <v>62</v>
      </c>
      <c r="B78" s="3">
        <v>50565</v>
      </c>
      <c r="C78" s="3">
        <v>45383</v>
      </c>
      <c r="D78" s="3">
        <v>46954</v>
      </c>
      <c r="E78" s="3">
        <v>62753</v>
      </c>
      <c r="F78" s="3">
        <v>61004</v>
      </c>
      <c r="G78" s="3">
        <v>59698</v>
      </c>
      <c r="H78" s="3">
        <v>113318</v>
      </c>
      <c r="I78" s="3">
        <f>C78+F78</f>
        <v>106387</v>
      </c>
      <c r="J78" s="3">
        <v>106652</v>
      </c>
    </row>
    <row r="79" spans="1:10">
      <c r="A79" s="18">
        <v>63</v>
      </c>
      <c r="B79" s="3">
        <v>50471</v>
      </c>
      <c r="C79" s="3">
        <v>42934</v>
      </c>
      <c r="D79" s="3">
        <v>52219</v>
      </c>
      <c r="E79" s="3">
        <v>65704</v>
      </c>
      <c r="F79" s="3">
        <v>59231</v>
      </c>
      <c r="G79" s="3">
        <v>67344</v>
      </c>
      <c r="H79" s="3">
        <v>116175</v>
      </c>
      <c r="I79" s="3">
        <f>C79+F79</f>
        <v>102165</v>
      </c>
      <c r="J79" s="3">
        <v>119563</v>
      </c>
    </row>
    <row r="80" spans="1:10">
      <c r="A80" s="18">
        <v>64</v>
      </c>
      <c r="B80" s="3">
        <v>50903</v>
      </c>
      <c r="C80" s="3">
        <v>41111</v>
      </c>
      <c r="D80" s="3">
        <v>47378</v>
      </c>
      <c r="E80" s="3">
        <v>66571</v>
      </c>
      <c r="F80" s="3">
        <v>58531</v>
      </c>
      <c r="G80" s="3">
        <v>61671</v>
      </c>
      <c r="H80" s="3">
        <v>117474</v>
      </c>
      <c r="I80" s="3">
        <f>C80+F80</f>
        <v>99642</v>
      </c>
      <c r="J80" s="3">
        <v>109049</v>
      </c>
    </row>
    <row r="81" spans="1:10">
      <c r="A81" s="18" t="s">
        <v>29</v>
      </c>
      <c r="B81" s="3">
        <f>SUM(B76:B80)</f>
        <v>259856</v>
      </c>
      <c r="C81" s="3">
        <f>SUM(C76:C80)</f>
        <v>228878</v>
      </c>
      <c r="D81" s="3">
        <v>252491</v>
      </c>
      <c r="E81" s="3">
        <f>SUM(E76:E80)</f>
        <v>326068</v>
      </c>
      <c r="F81" s="3">
        <f>SUM(F76:F80)</f>
        <v>305366</v>
      </c>
      <c r="G81" s="3">
        <v>317922</v>
      </c>
      <c r="H81" s="3">
        <f>SUM(H76:H80)</f>
        <v>585924</v>
      </c>
      <c r="I81" s="3">
        <v>534244</v>
      </c>
      <c r="J81" s="3">
        <v>570413</v>
      </c>
    </row>
    <row r="82" spans="1:10">
      <c r="A82" s="18">
        <v>65</v>
      </c>
      <c r="B82" s="3">
        <v>45947</v>
      </c>
      <c r="C82" s="3">
        <v>42026</v>
      </c>
      <c r="D82" s="3">
        <v>47025</v>
      </c>
      <c r="E82" s="3">
        <v>59928</v>
      </c>
      <c r="F82" s="3">
        <v>58375</v>
      </c>
      <c r="G82" s="3">
        <v>63665</v>
      </c>
      <c r="H82" s="3">
        <v>105875</v>
      </c>
      <c r="I82" s="3">
        <f>C82+F82</f>
        <v>100401</v>
      </c>
      <c r="J82" s="3">
        <v>110690</v>
      </c>
    </row>
    <row r="83" spans="1:10">
      <c r="A83" s="18">
        <v>66</v>
      </c>
      <c r="B83" s="3">
        <v>47323</v>
      </c>
      <c r="C83" s="3">
        <v>41699</v>
      </c>
      <c r="D83" s="3">
        <v>42535</v>
      </c>
      <c r="E83" s="3">
        <v>62911</v>
      </c>
      <c r="F83" s="3">
        <v>57741</v>
      </c>
      <c r="G83" s="3">
        <v>58541</v>
      </c>
      <c r="H83" s="3">
        <v>110234</v>
      </c>
      <c r="I83" s="3">
        <f>C83+F83</f>
        <v>99440</v>
      </c>
      <c r="J83" s="3">
        <v>101076</v>
      </c>
    </row>
    <row r="84" spans="1:10">
      <c r="A84" s="18">
        <v>67</v>
      </c>
      <c r="B84" s="3">
        <v>44738</v>
      </c>
      <c r="C84" s="3">
        <v>41135</v>
      </c>
      <c r="D84" s="3">
        <v>42552</v>
      </c>
      <c r="E84" s="3">
        <v>64415</v>
      </c>
      <c r="F84" s="3">
        <v>58121</v>
      </c>
      <c r="G84" s="3">
        <v>60625</v>
      </c>
      <c r="H84" s="3">
        <v>109153</v>
      </c>
      <c r="I84" s="3">
        <f>C84+F84</f>
        <v>99256</v>
      </c>
      <c r="J84" s="3">
        <v>103177</v>
      </c>
    </row>
    <row r="85" spans="1:10">
      <c r="A85" s="18">
        <v>68</v>
      </c>
      <c r="B85" s="3">
        <v>43615</v>
      </c>
      <c r="C85" s="3">
        <v>40037</v>
      </c>
      <c r="D85" s="3">
        <v>37799</v>
      </c>
      <c r="E85" s="3">
        <v>61802</v>
      </c>
      <c r="F85" s="3">
        <v>58343</v>
      </c>
      <c r="G85" s="3">
        <v>55742</v>
      </c>
      <c r="H85" s="3">
        <v>105417</v>
      </c>
      <c r="I85" s="3">
        <f>C85+F85</f>
        <v>98380</v>
      </c>
      <c r="J85" s="3">
        <v>93541</v>
      </c>
    </row>
    <row r="86" spans="1:10">
      <c r="A86" s="18">
        <v>69</v>
      </c>
      <c r="B86" s="3">
        <v>39560</v>
      </c>
      <c r="C86" s="3">
        <v>38172</v>
      </c>
      <c r="D86" s="3">
        <v>35755</v>
      </c>
      <c r="E86" s="3">
        <v>59429</v>
      </c>
      <c r="F86" s="3">
        <v>56096</v>
      </c>
      <c r="G86" s="3">
        <v>55250</v>
      </c>
      <c r="H86" s="3">
        <v>98989</v>
      </c>
      <c r="I86" s="3">
        <f>C86+F86</f>
        <v>94268</v>
      </c>
      <c r="J86" s="3">
        <v>91005</v>
      </c>
    </row>
    <row r="87" spans="1:10">
      <c r="A87" s="18" t="s">
        <v>28</v>
      </c>
      <c r="B87" s="3">
        <f>SUM(B82:B86)</f>
        <v>221183</v>
      </c>
      <c r="C87" s="3">
        <f>SUM(C82:C86)</f>
        <v>203069</v>
      </c>
      <c r="D87" s="3">
        <v>205666</v>
      </c>
      <c r="E87" s="3">
        <f>SUM(E82:E86)</f>
        <v>308485</v>
      </c>
      <c r="F87" s="3">
        <f>SUM(F82:F86)</f>
        <v>288676</v>
      </c>
      <c r="G87" s="3">
        <v>293823</v>
      </c>
      <c r="H87" s="3">
        <f>SUM(H82:H86)</f>
        <v>529668</v>
      </c>
      <c r="I87" s="3">
        <v>491745</v>
      </c>
      <c r="J87" s="3">
        <v>499489</v>
      </c>
    </row>
    <row r="88" spans="1:10">
      <c r="A88" s="18">
        <v>70</v>
      </c>
      <c r="B88" s="3">
        <v>34064</v>
      </c>
      <c r="C88" s="3">
        <v>39191</v>
      </c>
      <c r="D88" s="3">
        <v>33318</v>
      </c>
      <c r="E88" s="3">
        <v>50161</v>
      </c>
      <c r="F88" s="3">
        <v>58594</v>
      </c>
      <c r="G88" s="3">
        <v>53215</v>
      </c>
      <c r="H88" s="3">
        <v>84225</v>
      </c>
      <c r="I88" s="3">
        <f>C88+F88</f>
        <v>97785</v>
      </c>
      <c r="J88" s="3">
        <v>86533</v>
      </c>
    </row>
    <row r="89" spans="1:10">
      <c r="A89" s="18">
        <v>71</v>
      </c>
      <c r="B89" s="3">
        <v>17850</v>
      </c>
      <c r="C89" s="3">
        <v>35579</v>
      </c>
      <c r="D89" s="3">
        <v>31276</v>
      </c>
      <c r="E89" s="3">
        <v>26812</v>
      </c>
      <c r="F89" s="3">
        <v>54254</v>
      </c>
      <c r="G89" s="3">
        <v>51802</v>
      </c>
      <c r="H89" s="3">
        <v>44662</v>
      </c>
      <c r="I89" s="3">
        <f>C89+F89</f>
        <v>89833</v>
      </c>
      <c r="J89" s="3">
        <v>83078</v>
      </c>
    </row>
    <row r="90" spans="1:10">
      <c r="A90" s="18">
        <v>72</v>
      </c>
      <c r="B90" s="3">
        <v>17369</v>
      </c>
      <c r="C90" s="3">
        <v>33558</v>
      </c>
      <c r="D90" s="3">
        <v>31136</v>
      </c>
      <c r="E90" s="3">
        <v>25780</v>
      </c>
      <c r="F90" s="3">
        <v>54375</v>
      </c>
      <c r="G90" s="3">
        <v>50968</v>
      </c>
      <c r="H90" s="3">
        <v>43149</v>
      </c>
      <c r="I90" s="3">
        <f>C90+F90</f>
        <v>87933</v>
      </c>
      <c r="J90" s="3">
        <v>82104</v>
      </c>
    </row>
    <row r="91" spans="1:10">
      <c r="A91" s="18">
        <v>73</v>
      </c>
      <c r="B91" s="3">
        <v>16858</v>
      </c>
      <c r="C91" s="3">
        <v>30668</v>
      </c>
      <c r="D91" s="3">
        <v>30252</v>
      </c>
      <c r="E91" s="3">
        <v>25721</v>
      </c>
      <c r="F91" s="3">
        <v>50133</v>
      </c>
      <c r="G91" s="3">
        <v>49521</v>
      </c>
      <c r="H91" s="3">
        <v>42579</v>
      </c>
      <c r="I91" s="3">
        <f>C91+F91</f>
        <v>80801</v>
      </c>
      <c r="J91" s="3">
        <v>79773</v>
      </c>
    </row>
    <row r="92" spans="1:10">
      <c r="A92" s="18">
        <v>74</v>
      </c>
      <c r="B92" s="3">
        <v>20372</v>
      </c>
      <c r="C92" s="3">
        <v>29140</v>
      </c>
      <c r="D92" s="3">
        <v>29158</v>
      </c>
      <c r="E92" s="3">
        <v>32795</v>
      </c>
      <c r="F92" s="3">
        <v>51052</v>
      </c>
      <c r="G92" s="3">
        <v>49154</v>
      </c>
      <c r="H92" s="3">
        <v>53167</v>
      </c>
      <c r="I92" s="3">
        <f>C92+F92</f>
        <v>80192</v>
      </c>
      <c r="J92" s="3">
        <v>78312</v>
      </c>
    </row>
    <row r="93" spans="1:10">
      <c r="A93" s="18" t="s">
        <v>27</v>
      </c>
      <c r="B93" s="3">
        <f>SUM(B88:B92)</f>
        <v>106513</v>
      </c>
      <c r="C93" s="3">
        <f>SUM(C88:C92)</f>
        <v>168136</v>
      </c>
      <c r="D93" s="3">
        <v>155140</v>
      </c>
      <c r="E93" s="3">
        <f>SUM(E88:E92)</f>
        <v>161269</v>
      </c>
      <c r="F93" s="3">
        <f>SUM(F88:F92)</f>
        <v>268408</v>
      </c>
      <c r="G93" s="3">
        <v>254660</v>
      </c>
      <c r="H93" s="3">
        <f>SUM(H88:H92)</f>
        <v>267782</v>
      </c>
      <c r="I93" s="3">
        <v>436544</v>
      </c>
      <c r="J93" s="3">
        <v>409800</v>
      </c>
    </row>
    <row r="94" spans="1:10">
      <c r="A94" s="18">
        <v>75</v>
      </c>
      <c r="B94" s="3">
        <v>27584</v>
      </c>
      <c r="C94" s="3">
        <v>27984</v>
      </c>
      <c r="D94" s="3">
        <v>27602</v>
      </c>
      <c r="E94" s="3">
        <v>45675</v>
      </c>
      <c r="F94" s="3">
        <v>49932</v>
      </c>
      <c r="G94" s="3">
        <v>48419</v>
      </c>
      <c r="H94" s="3">
        <v>73259</v>
      </c>
      <c r="I94" s="3">
        <f>C94+F94</f>
        <v>77916</v>
      </c>
      <c r="J94" s="3">
        <v>76021</v>
      </c>
    </row>
    <row r="95" spans="1:10">
      <c r="A95" s="18">
        <v>76</v>
      </c>
      <c r="B95" s="3">
        <v>25909</v>
      </c>
      <c r="C95" s="3">
        <v>24446</v>
      </c>
      <c r="D95" s="3">
        <v>25560</v>
      </c>
      <c r="E95" s="3">
        <v>42624</v>
      </c>
      <c r="F95" s="3">
        <v>43496</v>
      </c>
      <c r="G95" s="3">
        <v>45307</v>
      </c>
      <c r="H95" s="3">
        <v>68533</v>
      </c>
      <c r="I95" s="3">
        <f>C95+F95</f>
        <v>67942</v>
      </c>
      <c r="J95" s="3">
        <v>70867</v>
      </c>
    </row>
    <row r="96" spans="1:10">
      <c r="A96" s="18">
        <v>77</v>
      </c>
      <c r="B96" s="3">
        <v>24273</v>
      </c>
      <c r="C96" s="3">
        <v>24162</v>
      </c>
      <c r="D96" s="3">
        <v>25372</v>
      </c>
      <c r="E96" s="3">
        <v>41428</v>
      </c>
      <c r="F96" s="3">
        <v>44229</v>
      </c>
      <c r="G96" s="3">
        <v>46385</v>
      </c>
      <c r="H96" s="3">
        <v>65701</v>
      </c>
      <c r="I96" s="3">
        <f>C96+F96</f>
        <v>68391</v>
      </c>
      <c r="J96" s="3">
        <v>71757</v>
      </c>
    </row>
    <row r="97" spans="1:10">
      <c r="A97" s="18">
        <v>78</v>
      </c>
      <c r="B97" s="3">
        <v>20849</v>
      </c>
      <c r="C97" s="3">
        <v>21840</v>
      </c>
      <c r="D97" s="3">
        <v>22138</v>
      </c>
      <c r="E97" s="3">
        <v>35908</v>
      </c>
      <c r="F97" s="3">
        <v>43271</v>
      </c>
      <c r="G97" s="3">
        <v>41421</v>
      </c>
      <c r="H97" s="3">
        <v>56757</v>
      </c>
      <c r="I97" s="3">
        <f>C97+F97</f>
        <v>65111</v>
      </c>
      <c r="J97" s="3">
        <v>63559</v>
      </c>
    </row>
    <row r="98" spans="1:10">
      <c r="A98" s="18">
        <v>79</v>
      </c>
      <c r="B98" s="3">
        <v>18460</v>
      </c>
      <c r="C98" s="3">
        <v>20067</v>
      </c>
      <c r="D98" s="3">
        <v>19977</v>
      </c>
      <c r="E98" s="3">
        <v>33874</v>
      </c>
      <c r="F98" s="3">
        <v>39182</v>
      </c>
      <c r="G98" s="3">
        <v>40275</v>
      </c>
      <c r="H98" s="3">
        <v>52334</v>
      </c>
      <c r="I98" s="3">
        <f>C98+F98</f>
        <v>59249</v>
      </c>
      <c r="J98" s="3">
        <v>60252</v>
      </c>
    </row>
    <row r="99" spans="1:10">
      <c r="A99" s="18" t="s">
        <v>26</v>
      </c>
      <c r="B99" s="3">
        <f>SUM(B94:B98)</f>
        <v>117075</v>
      </c>
      <c r="C99" s="3">
        <f>SUM(C94:C98)</f>
        <v>118499</v>
      </c>
      <c r="D99" s="3">
        <v>120649</v>
      </c>
      <c r="E99" s="3">
        <f>SUM(E94:E98)</f>
        <v>199509</v>
      </c>
      <c r="F99" s="3">
        <f>SUM(F94:F98)</f>
        <v>220110</v>
      </c>
      <c r="G99" s="3">
        <v>221807</v>
      </c>
      <c r="H99" s="3">
        <f>SUM(H94:H98)</f>
        <v>316584</v>
      </c>
      <c r="I99" s="3">
        <v>338609</v>
      </c>
      <c r="J99" s="3">
        <v>342456</v>
      </c>
    </row>
    <row r="100" spans="1:10">
      <c r="A100" s="18">
        <v>80</v>
      </c>
      <c r="B100" s="3">
        <v>16428</v>
      </c>
      <c r="C100" s="3">
        <v>17097</v>
      </c>
      <c r="D100" s="3">
        <v>17400</v>
      </c>
      <c r="E100" s="3">
        <v>30248</v>
      </c>
      <c r="F100" s="3">
        <v>36130</v>
      </c>
      <c r="G100" s="3">
        <v>35686</v>
      </c>
      <c r="H100" s="3">
        <v>46676</v>
      </c>
      <c r="I100" s="3">
        <f>C100+F100</f>
        <v>53227</v>
      </c>
      <c r="J100" s="3">
        <v>53086</v>
      </c>
    </row>
    <row r="101" spans="1:10">
      <c r="A101" s="18">
        <v>81</v>
      </c>
      <c r="B101" s="3">
        <v>13754</v>
      </c>
      <c r="C101" s="3">
        <v>13636</v>
      </c>
      <c r="D101" s="3">
        <v>15834</v>
      </c>
      <c r="E101" s="3">
        <v>26578</v>
      </c>
      <c r="F101" s="3">
        <v>28417</v>
      </c>
      <c r="G101" s="3">
        <v>34783</v>
      </c>
      <c r="H101" s="3">
        <v>40332</v>
      </c>
      <c r="I101" s="3">
        <f>C101+F101</f>
        <v>42053</v>
      </c>
      <c r="J101" s="3">
        <v>50617</v>
      </c>
    </row>
    <row r="102" spans="1:10">
      <c r="A102" s="18">
        <v>82</v>
      </c>
      <c r="B102" s="3">
        <v>11024</v>
      </c>
      <c r="C102" s="3">
        <v>6667</v>
      </c>
      <c r="D102" s="3">
        <v>14364</v>
      </c>
      <c r="E102" s="3">
        <v>22758</v>
      </c>
      <c r="F102" s="3">
        <v>14230</v>
      </c>
      <c r="G102" s="3">
        <v>32477</v>
      </c>
      <c r="H102" s="3">
        <v>33782</v>
      </c>
      <c r="I102" s="3">
        <f>C102+F102</f>
        <v>20897</v>
      </c>
      <c r="J102" s="3">
        <v>46841</v>
      </c>
    </row>
    <row r="103" spans="1:10">
      <c r="A103" s="18">
        <v>83</v>
      </c>
      <c r="B103" s="3">
        <v>9234</v>
      </c>
      <c r="C103" s="3">
        <v>5955</v>
      </c>
      <c r="D103" s="3">
        <v>11652</v>
      </c>
      <c r="E103" s="3">
        <v>19299</v>
      </c>
      <c r="F103" s="3">
        <v>12719</v>
      </c>
      <c r="G103" s="3">
        <v>26749</v>
      </c>
      <c r="H103" s="3">
        <v>28533</v>
      </c>
      <c r="I103" s="3">
        <f>C103+F103</f>
        <v>18674</v>
      </c>
      <c r="J103" s="3">
        <v>38401</v>
      </c>
    </row>
    <row r="104" spans="1:10">
      <c r="A104" s="18">
        <v>84</v>
      </c>
      <c r="B104" s="3">
        <v>7245</v>
      </c>
      <c r="C104" s="3">
        <v>5333</v>
      </c>
      <c r="D104" s="3">
        <v>11046</v>
      </c>
      <c r="E104" s="3">
        <v>15861</v>
      </c>
      <c r="F104" s="3">
        <v>11509</v>
      </c>
      <c r="G104" s="3">
        <v>25792</v>
      </c>
      <c r="H104" s="3">
        <v>23106</v>
      </c>
      <c r="I104" s="3">
        <f>C104+F104</f>
        <v>16842</v>
      </c>
      <c r="J104" s="3">
        <v>36838</v>
      </c>
    </row>
    <row r="105" spans="1:10">
      <c r="A105" s="18" t="s">
        <v>25</v>
      </c>
      <c r="B105" s="3">
        <f>SUM(B100:B104)</f>
        <v>57685</v>
      </c>
      <c r="C105" s="3">
        <f>SUM(C100:C104)</f>
        <v>48688</v>
      </c>
      <c r="D105" s="3">
        <v>70296</v>
      </c>
      <c r="E105" s="3">
        <f>SUM(E100:E104)</f>
        <v>114744</v>
      </c>
      <c r="F105" s="3">
        <f>SUM(F100:F104)</f>
        <v>103005</v>
      </c>
      <c r="G105" s="3">
        <v>155487</v>
      </c>
      <c r="H105" s="3">
        <f>SUM(H100:H104)</f>
        <v>172429</v>
      </c>
      <c r="I105" s="3">
        <v>151693</v>
      </c>
      <c r="J105" s="3">
        <v>225783</v>
      </c>
    </row>
    <row r="106" spans="1:10">
      <c r="A106" s="18">
        <v>85</v>
      </c>
      <c r="B106" s="3">
        <v>5959</v>
      </c>
      <c r="C106" s="3">
        <v>5701</v>
      </c>
      <c r="D106" s="3">
        <v>9431</v>
      </c>
      <c r="E106" s="3">
        <v>13278</v>
      </c>
      <c r="F106" s="3">
        <v>13267</v>
      </c>
      <c r="G106" s="3">
        <v>23655</v>
      </c>
      <c r="H106" s="3">
        <v>19237</v>
      </c>
      <c r="I106" s="3">
        <f>C106+F106</f>
        <v>18968</v>
      </c>
      <c r="J106" s="3">
        <v>33086</v>
      </c>
    </row>
    <row r="107" spans="1:10">
      <c r="A107" s="18">
        <v>86</v>
      </c>
      <c r="B107" s="3">
        <v>4855</v>
      </c>
      <c r="C107" s="3">
        <v>6809</v>
      </c>
      <c r="D107" s="3">
        <v>8179</v>
      </c>
      <c r="E107" s="3">
        <v>11449</v>
      </c>
      <c r="F107" s="3">
        <v>16686</v>
      </c>
      <c r="G107" s="3">
        <v>19871</v>
      </c>
      <c r="H107" s="3">
        <v>16304</v>
      </c>
      <c r="I107" s="3">
        <f>C107+F107</f>
        <v>23495</v>
      </c>
      <c r="J107" s="3">
        <v>28050</v>
      </c>
    </row>
    <row r="108" spans="1:10">
      <c r="A108" s="18">
        <v>87</v>
      </c>
      <c r="B108" s="3">
        <v>3830</v>
      </c>
      <c r="C108" s="3">
        <v>5589</v>
      </c>
      <c r="D108" s="3">
        <v>6453</v>
      </c>
      <c r="E108" s="3">
        <v>9534</v>
      </c>
      <c r="F108" s="3">
        <v>13676</v>
      </c>
      <c r="G108" s="3">
        <v>17097</v>
      </c>
      <c r="H108" s="3">
        <v>13364</v>
      </c>
      <c r="I108" s="3">
        <f>C108+F108</f>
        <v>19265</v>
      </c>
      <c r="J108" s="3">
        <v>23550</v>
      </c>
    </row>
    <row r="109" spans="1:10">
      <c r="A109" s="18">
        <v>88</v>
      </c>
      <c r="B109" s="3">
        <v>3053</v>
      </c>
      <c r="C109" s="3">
        <v>4646</v>
      </c>
      <c r="D109" s="3">
        <v>4714</v>
      </c>
      <c r="E109" s="3">
        <v>7323</v>
      </c>
      <c r="F109" s="3">
        <v>11768</v>
      </c>
      <c r="G109" s="3">
        <v>12118</v>
      </c>
      <c r="H109" s="3">
        <v>10376</v>
      </c>
      <c r="I109" s="3">
        <f>C109+F109</f>
        <v>16414</v>
      </c>
      <c r="J109" s="3">
        <v>16832</v>
      </c>
    </row>
    <row r="110" spans="1:10">
      <c r="A110" s="18">
        <v>89</v>
      </c>
      <c r="B110" s="3">
        <v>2366</v>
      </c>
      <c r="C110" s="3">
        <v>3508</v>
      </c>
      <c r="D110" s="3">
        <v>2005</v>
      </c>
      <c r="E110" s="3">
        <v>6130</v>
      </c>
      <c r="F110" s="3">
        <v>8789</v>
      </c>
      <c r="G110" s="3">
        <v>5647</v>
      </c>
      <c r="H110" s="3">
        <v>8496</v>
      </c>
      <c r="I110" s="3">
        <f>C110+F110</f>
        <v>12297</v>
      </c>
      <c r="J110" s="3">
        <v>7652</v>
      </c>
    </row>
    <row r="111" spans="1:10">
      <c r="A111" s="18" t="s">
        <v>24</v>
      </c>
      <c r="B111" s="3">
        <f>SUM(B106:B110)</f>
        <v>20063</v>
      </c>
      <c r="C111" s="3">
        <f>SUM(C106:C110)</f>
        <v>26253</v>
      </c>
      <c r="D111" s="3">
        <v>30782</v>
      </c>
      <c r="E111" s="3">
        <f>SUM(E106:E110)</f>
        <v>47714</v>
      </c>
      <c r="F111" s="3">
        <f>SUM(F106:F110)</f>
        <v>64186</v>
      </c>
      <c r="G111" s="3">
        <v>78388</v>
      </c>
      <c r="H111" s="3">
        <f>SUM(H106:H110)</f>
        <v>67777</v>
      </c>
      <c r="I111" s="3">
        <v>90439</v>
      </c>
      <c r="J111" s="3">
        <v>109170</v>
      </c>
    </row>
    <row r="112" spans="1:10">
      <c r="A112" s="3" t="s">
        <v>23</v>
      </c>
      <c r="B112" s="3">
        <v>4945</v>
      </c>
      <c r="C112" s="3">
        <v>9579</v>
      </c>
      <c r="D112" s="3">
        <v>10233</v>
      </c>
      <c r="E112" s="3">
        <v>14737</v>
      </c>
      <c r="F112" s="3">
        <v>26371</v>
      </c>
      <c r="G112" s="3">
        <v>26964</v>
      </c>
      <c r="H112" s="3">
        <v>19682</v>
      </c>
      <c r="I112" s="3">
        <f>C112+F112</f>
        <v>35950</v>
      </c>
      <c r="J112" s="3">
        <v>37197</v>
      </c>
    </row>
    <row r="113" spans="1:10">
      <c r="A113" s="17" t="s">
        <v>5</v>
      </c>
      <c r="B113" s="15">
        <v>4984904</v>
      </c>
      <c r="C113" s="15">
        <v>4851012</v>
      </c>
      <c r="D113" s="15">
        <v>4769562</v>
      </c>
      <c r="E113" s="15">
        <v>5389919</v>
      </c>
      <c r="F113" s="15">
        <v>5349286</v>
      </c>
      <c r="G113" s="15">
        <v>5275839</v>
      </c>
      <c r="H113" s="15">
        <v>10374823</v>
      </c>
      <c r="I113" s="15">
        <f>C113+F113</f>
        <v>10200298</v>
      </c>
      <c r="J113" s="15">
        <v>10045401</v>
      </c>
    </row>
    <row r="114" spans="1:10">
      <c r="A114" s="16" t="s">
        <v>22</v>
      </c>
      <c r="D114" s="15"/>
      <c r="G114" s="15"/>
      <c r="J114" s="15"/>
    </row>
    <row r="115" spans="1:10">
      <c r="A115" s="14" t="s">
        <v>21</v>
      </c>
      <c r="B115" s="3">
        <v>1090427</v>
      </c>
      <c r="C115" s="3">
        <v>865698</v>
      </c>
      <c r="D115" s="3">
        <v>773868</v>
      </c>
      <c r="E115" s="3">
        <v>1040122</v>
      </c>
      <c r="F115" s="3">
        <v>826299</v>
      </c>
      <c r="G115" s="3">
        <v>734934</v>
      </c>
      <c r="H115" s="3">
        <v>2130549</v>
      </c>
      <c r="I115" s="3">
        <v>1691997</v>
      </c>
      <c r="J115" s="3">
        <v>1508802</v>
      </c>
    </row>
    <row r="116" spans="1:10">
      <c r="A116" s="14" t="s">
        <v>20</v>
      </c>
      <c r="B116" s="3">
        <v>3367013</v>
      </c>
      <c r="C116" s="3">
        <v>3411090</v>
      </c>
      <c r="D116" s="3">
        <v>3402928</v>
      </c>
      <c r="E116" s="3">
        <v>3503339</v>
      </c>
      <c r="F116" s="3">
        <v>3552231</v>
      </c>
      <c r="G116" s="3">
        <v>3509776</v>
      </c>
      <c r="H116" s="3">
        <v>6870352</v>
      </c>
      <c r="I116" s="3">
        <v>6963321</v>
      </c>
      <c r="J116" s="3">
        <v>6912704</v>
      </c>
    </row>
    <row r="117" spans="1:10">
      <c r="A117" s="14" t="s">
        <v>19</v>
      </c>
      <c r="B117" s="3">
        <v>527464</v>
      </c>
      <c r="C117" s="3">
        <v>574224</v>
      </c>
      <c r="D117" s="3">
        <v>592766</v>
      </c>
      <c r="E117" s="3">
        <v>846458</v>
      </c>
      <c r="F117" s="3">
        <v>970756</v>
      </c>
      <c r="G117" s="3">
        <v>1031129</v>
      </c>
      <c r="H117" s="3">
        <v>1373922</v>
      </c>
      <c r="I117" s="3">
        <v>1544980</v>
      </c>
      <c r="J117" s="3">
        <v>1623895</v>
      </c>
    </row>
  </sheetData>
  <mergeCells count="4">
    <mergeCell ref="H2:J2"/>
    <mergeCell ref="B2:D2"/>
    <mergeCell ref="E2:G2"/>
    <mergeCell ref="A2:A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41178-99FC-4C39-B01F-B43F24FA98E9}">
  <sheetPr codeName="Munka42"/>
  <dimension ref="A1:J15"/>
  <sheetViews>
    <sheetView zoomScaleNormal="100" workbookViewId="0"/>
  </sheetViews>
  <sheetFormatPr defaultRowHeight="11.25"/>
  <cols>
    <col min="1" max="1" width="9" style="297" customWidth="1"/>
    <col min="2" max="3" width="8.7109375" style="297" customWidth="1"/>
    <col min="4" max="4" width="9" style="297" customWidth="1"/>
    <col min="5" max="6" width="8.7109375" style="297" customWidth="1"/>
    <col min="7" max="7" width="8.85546875" style="297" customWidth="1"/>
    <col min="8" max="9" width="8.7109375" style="297" customWidth="1"/>
    <col min="10" max="10" width="8.85546875" style="297" customWidth="1"/>
    <col min="11" max="16384" width="9.140625" style="297"/>
  </cols>
  <sheetData>
    <row r="1" spans="1:10" s="315" customFormat="1" ht="12" thickBot="1">
      <c r="A1" s="306" t="s">
        <v>267</v>
      </c>
      <c r="B1" s="305"/>
      <c r="C1" s="305"/>
      <c r="D1" s="305"/>
      <c r="E1" s="305"/>
      <c r="F1" s="305"/>
      <c r="G1" s="305"/>
      <c r="H1" s="305"/>
      <c r="I1" s="305"/>
      <c r="J1" s="305"/>
    </row>
    <row r="2" spans="1:10" ht="24" customHeight="1">
      <c r="A2" s="519" t="s">
        <v>8</v>
      </c>
      <c r="B2" s="558" t="s">
        <v>266</v>
      </c>
      <c r="C2" s="583"/>
      <c r="D2" s="584"/>
      <c r="E2" s="513" t="s">
        <v>265</v>
      </c>
      <c r="F2" s="542"/>
      <c r="G2" s="519"/>
      <c r="H2" s="513" t="s">
        <v>264</v>
      </c>
      <c r="I2" s="542"/>
      <c r="J2" s="542"/>
    </row>
    <row r="3" spans="1:10">
      <c r="A3" s="520"/>
      <c r="B3" s="303" t="s">
        <v>179</v>
      </c>
      <c r="C3" s="303" t="s">
        <v>178</v>
      </c>
      <c r="D3" s="303" t="s">
        <v>84</v>
      </c>
      <c r="E3" s="304" t="s">
        <v>179</v>
      </c>
      <c r="F3" s="304" t="s">
        <v>178</v>
      </c>
      <c r="G3" s="304" t="s">
        <v>84</v>
      </c>
      <c r="H3" s="304" t="s">
        <v>179</v>
      </c>
      <c r="I3" s="304" t="s">
        <v>178</v>
      </c>
      <c r="J3" s="314" t="s">
        <v>84</v>
      </c>
    </row>
    <row r="4" spans="1:10">
      <c r="A4" s="299">
        <v>1960</v>
      </c>
      <c r="B4" s="313">
        <v>51667</v>
      </c>
      <c r="C4" s="313">
        <v>49858</v>
      </c>
      <c r="D4" s="313">
        <v>101525</v>
      </c>
      <c r="E4" s="312">
        <v>10.7</v>
      </c>
      <c r="F4" s="312">
        <v>9.6</v>
      </c>
      <c r="G4" s="312">
        <v>10.199999999999999</v>
      </c>
      <c r="H4" s="311">
        <v>60.04</v>
      </c>
      <c r="I4" s="311">
        <v>64.5</v>
      </c>
      <c r="J4" s="311">
        <v>62.24</v>
      </c>
    </row>
    <row r="5" spans="1:10">
      <c r="A5" s="310">
        <v>1970</v>
      </c>
      <c r="B5" s="309">
        <v>62545</v>
      </c>
      <c r="C5" s="309">
        <v>57652</v>
      </c>
      <c r="D5" s="309">
        <v>120197</v>
      </c>
      <c r="E5" s="308">
        <v>12.5</v>
      </c>
      <c r="F5" s="308">
        <v>10.8</v>
      </c>
      <c r="G5" s="308">
        <v>11.6</v>
      </c>
      <c r="H5" s="307">
        <v>62.95</v>
      </c>
      <c r="I5" s="307">
        <v>68.45</v>
      </c>
      <c r="J5" s="307">
        <v>65.59</v>
      </c>
    </row>
    <row r="6" spans="1:10">
      <c r="A6" s="310">
        <v>1980</v>
      </c>
      <c r="B6" s="309">
        <v>76729</v>
      </c>
      <c r="C6" s="309">
        <v>68626</v>
      </c>
      <c r="D6" s="309">
        <v>145355</v>
      </c>
      <c r="E6" s="308">
        <v>14.8</v>
      </c>
      <c r="F6" s="308">
        <v>12.4</v>
      </c>
      <c r="G6" s="308">
        <v>13.6</v>
      </c>
      <c r="H6" s="307">
        <v>64.87</v>
      </c>
      <c r="I6" s="307">
        <v>70.86</v>
      </c>
      <c r="J6" s="307">
        <v>67.69</v>
      </c>
    </row>
    <row r="7" spans="1:10">
      <c r="A7" s="310">
        <v>1990</v>
      </c>
      <c r="B7" s="309">
        <v>76936</v>
      </c>
      <c r="C7" s="309">
        <v>68724</v>
      </c>
      <c r="D7" s="309">
        <v>145660</v>
      </c>
      <c r="E7" s="308">
        <v>15.4</v>
      </c>
      <c r="F7" s="308">
        <v>12.7</v>
      </c>
      <c r="G7" s="308">
        <v>14</v>
      </c>
      <c r="H7" s="307">
        <v>64.75</v>
      </c>
      <c r="I7" s="307">
        <v>72.41</v>
      </c>
      <c r="J7" s="307">
        <v>68.36</v>
      </c>
    </row>
    <row r="8" spans="1:10">
      <c r="A8" s="310">
        <v>2000</v>
      </c>
      <c r="B8" s="309">
        <v>70475</v>
      </c>
      <c r="C8" s="309">
        <v>65126</v>
      </c>
      <c r="D8" s="309">
        <v>135601</v>
      </c>
      <c r="E8" s="301">
        <v>14.5</v>
      </c>
      <c r="F8" s="301">
        <v>12.2</v>
      </c>
      <c r="G8" s="301">
        <v>13.3</v>
      </c>
      <c r="H8" s="301">
        <v>65.989999999999995</v>
      </c>
      <c r="I8" s="301">
        <v>74.03</v>
      </c>
      <c r="J8" s="301">
        <v>69.849999999999994</v>
      </c>
    </row>
    <row r="9" spans="1:10">
      <c r="A9" s="310">
        <v>2001</v>
      </c>
      <c r="B9" s="309">
        <v>68389</v>
      </c>
      <c r="C9" s="309">
        <v>63794</v>
      </c>
      <c r="D9" s="309">
        <v>132183</v>
      </c>
      <c r="E9" s="301">
        <v>14.1</v>
      </c>
      <c r="F9" s="301">
        <v>11.9</v>
      </c>
      <c r="G9" s="308">
        <v>13</v>
      </c>
      <c r="H9" s="301">
        <v>66.34</v>
      </c>
      <c r="I9" s="301">
        <v>74.319999999999993</v>
      </c>
      <c r="J9" s="301">
        <v>70.19</v>
      </c>
    </row>
    <row r="10" spans="1:10">
      <c r="A10" s="310">
        <v>2002</v>
      </c>
      <c r="B10" s="309">
        <v>68837</v>
      </c>
      <c r="C10" s="309">
        <v>63996</v>
      </c>
      <c r="D10" s="309">
        <v>132833</v>
      </c>
      <c r="E10" s="301">
        <v>14.3</v>
      </c>
      <c r="F10" s="308">
        <v>12</v>
      </c>
      <c r="G10" s="308">
        <v>13.1</v>
      </c>
      <c r="H10" s="301">
        <v>66.58</v>
      </c>
      <c r="I10" s="301">
        <v>74.489999999999995</v>
      </c>
      <c r="J10" s="307">
        <v>70.400000000000006</v>
      </c>
    </row>
    <row r="11" spans="1:10">
      <c r="A11" s="310">
        <v>2003</v>
      </c>
      <c r="B11" s="309">
        <v>70016</v>
      </c>
      <c r="C11" s="309">
        <v>65807</v>
      </c>
      <c r="D11" s="309">
        <v>135823</v>
      </c>
      <c r="E11" s="301">
        <v>14.6</v>
      </c>
      <c r="F11" s="308">
        <v>12.4</v>
      </c>
      <c r="G11" s="308">
        <v>13.4</v>
      </c>
      <c r="H11" s="301">
        <v>66.930000000000007</v>
      </c>
      <c r="I11" s="301">
        <v>74.790000000000006</v>
      </c>
      <c r="J11" s="307">
        <v>70.73</v>
      </c>
    </row>
    <row r="12" spans="1:10">
      <c r="A12" s="310">
        <v>2004</v>
      </c>
      <c r="B12" s="309">
        <v>68381</v>
      </c>
      <c r="C12" s="309">
        <v>64111</v>
      </c>
      <c r="D12" s="309">
        <v>132492</v>
      </c>
      <c r="E12" s="308">
        <v>14.250156399326972</v>
      </c>
      <c r="F12" s="308">
        <v>12.076974583272229</v>
      </c>
      <c r="G12" s="308">
        <v>13.108745688879219</v>
      </c>
      <c r="H12" s="301">
        <v>66.87</v>
      </c>
      <c r="I12" s="301">
        <v>74.87</v>
      </c>
      <c r="J12" s="307">
        <v>70.739999999999995</v>
      </c>
    </row>
    <row r="13" spans="1:10">
      <c r="A13" s="310">
        <v>2005</v>
      </c>
      <c r="B13" s="309">
        <v>69781</v>
      </c>
      <c r="C13" s="309">
        <v>65951</v>
      </c>
      <c r="D13" s="309">
        <v>135732</v>
      </c>
      <c r="E13" s="308">
        <v>14.6</v>
      </c>
      <c r="F13" s="308">
        <v>12.4</v>
      </c>
      <c r="G13" s="308">
        <v>13.5</v>
      </c>
      <c r="H13" s="301">
        <v>67.14</v>
      </c>
      <c r="I13" s="301">
        <v>75.150000000000006</v>
      </c>
      <c r="J13" s="307">
        <v>71.03</v>
      </c>
    </row>
    <row r="14" spans="1:10">
      <c r="A14" s="310">
        <v>2006</v>
      </c>
      <c r="B14" s="309">
        <v>67851</v>
      </c>
      <c r="C14" s="309">
        <v>63752</v>
      </c>
      <c r="D14" s="309">
        <v>131603</v>
      </c>
      <c r="E14" s="308">
        <v>14.189342005887497</v>
      </c>
      <c r="F14" s="308">
        <v>12.052463531334761</v>
      </c>
      <c r="G14" s="308">
        <v>13.067041180447207</v>
      </c>
      <c r="H14" s="307">
        <v>67.155174955045254</v>
      </c>
      <c r="I14" s="307">
        <v>75.211350232149584</v>
      </c>
      <c r="J14" s="307">
        <v>71.05794920895454</v>
      </c>
    </row>
    <row r="15" spans="1:10">
      <c r="A15" s="310">
        <v>2007</v>
      </c>
      <c r="B15" s="309">
        <v>68241</v>
      </c>
      <c r="C15" s="309">
        <v>64697</v>
      </c>
      <c r="D15" s="309">
        <v>132938</v>
      </c>
      <c r="E15" s="308">
        <v>14.3</v>
      </c>
      <c r="F15" s="308">
        <v>12.2</v>
      </c>
      <c r="G15" s="308">
        <v>13.2</v>
      </c>
      <c r="H15" s="307">
        <v>67.52</v>
      </c>
      <c r="I15" s="307">
        <v>75.34</v>
      </c>
      <c r="J15" s="307">
        <v>71.319999999999993</v>
      </c>
    </row>
  </sheetData>
  <mergeCells count="4">
    <mergeCell ref="A2:A3"/>
    <mergeCell ref="B2:D2"/>
    <mergeCell ref="E2:G2"/>
    <mergeCell ref="H2:J2"/>
  </mergeCells>
  <pageMargins left="0.74803149606299213" right="0.74803149606299213" top="0.62992125984251968" bottom="0.86614173228346458" header="0.51181102362204722" footer="0.62992125984251968"/>
  <pageSetup paperSize="9" orientation="portrait" verticalDpi="300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DC1EF-7D3C-4281-A507-340EBFA69184}">
  <sheetPr codeName="Munka43"/>
  <dimension ref="A1:J42"/>
  <sheetViews>
    <sheetView zoomScaleNormal="100" workbookViewId="0"/>
  </sheetViews>
  <sheetFormatPr defaultRowHeight="11.25"/>
  <cols>
    <col min="1" max="1" width="9.28515625" style="297" customWidth="1"/>
    <col min="2" max="4" width="8.7109375" style="297" customWidth="1"/>
    <col min="5" max="5" width="9" style="297" customWidth="1"/>
    <col min="6" max="10" width="8.7109375" style="297" customWidth="1"/>
    <col min="11" max="16384" width="9.140625" style="297"/>
  </cols>
  <sheetData>
    <row r="1" spans="1:10" ht="12" thickBot="1">
      <c r="A1" s="306" t="s">
        <v>276</v>
      </c>
      <c r="B1" s="305"/>
      <c r="C1" s="305"/>
      <c r="D1" s="305"/>
      <c r="E1" s="305"/>
      <c r="F1" s="305"/>
      <c r="G1" s="305"/>
      <c r="H1" s="305"/>
      <c r="I1" s="305"/>
      <c r="J1" s="305"/>
    </row>
    <row r="2" spans="1:10">
      <c r="A2" s="519" t="s">
        <v>8</v>
      </c>
      <c r="B2" s="517" t="s">
        <v>5</v>
      </c>
      <c r="C2" s="566" t="s">
        <v>203</v>
      </c>
      <c r="D2" s="587"/>
      <c r="E2" s="587"/>
      <c r="F2" s="587"/>
      <c r="G2" s="587"/>
      <c r="H2" s="587"/>
      <c r="I2" s="587"/>
      <c r="J2" s="587"/>
    </row>
    <row r="3" spans="1:10" ht="56.25">
      <c r="A3" s="520"/>
      <c r="B3" s="586"/>
      <c r="C3" s="304" t="s">
        <v>275</v>
      </c>
      <c r="D3" s="304" t="s">
        <v>274</v>
      </c>
      <c r="E3" s="304" t="s">
        <v>273</v>
      </c>
      <c r="F3" s="304" t="s">
        <v>272</v>
      </c>
      <c r="G3" s="304" t="s">
        <v>271</v>
      </c>
      <c r="H3" s="304" t="s">
        <v>270</v>
      </c>
      <c r="I3" s="304" t="s">
        <v>269</v>
      </c>
      <c r="J3" s="314" t="s">
        <v>268</v>
      </c>
    </row>
    <row r="4" spans="1:10" s="301" customFormat="1">
      <c r="A4" s="531" t="s">
        <v>7</v>
      </c>
      <c r="B4" s="531"/>
      <c r="C4" s="531"/>
      <c r="D4" s="531"/>
      <c r="E4" s="531"/>
      <c r="F4" s="531"/>
      <c r="G4" s="531"/>
      <c r="H4" s="531"/>
      <c r="I4" s="531"/>
      <c r="J4" s="531"/>
    </row>
    <row r="5" spans="1:10">
      <c r="A5" s="317">
        <v>1960</v>
      </c>
      <c r="B5" s="316">
        <v>51667</v>
      </c>
      <c r="C5" s="316">
        <v>1578</v>
      </c>
      <c r="D5" s="585">
        <v>3995</v>
      </c>
      <c r="E5" s="585"/>
      <c r="F5" s="316">
        <v>6306</v>
      </c>
      <c r="G5" s="316">
        <v>2158</v>
      </c>
      <c r="H5" s="297">
        <v>644</v>
      </c>
      <c r="I5" s="297">
        <v>523</v>
      </c>
      <c r="J5" s="316">
        <v>1721</v>
      </c>
    </row>
    <row r="6" spans="1:10">
      <c r="A6" s="317">
        <v>1970</v>
      </c>
      <c r="B6" s="316">
        <v>62545</v>
      </c>
      <c r="C6" s="316">
        <v>2744</v>
      </c>
      <c r="D6" s="316">
        <v>6324</v>
      </c>
      <c r="E6" s="316">
        <v>6211</v>
      </c>
      <c r="F6" s="316">
        <v>7807</v>
      </c>
      <c r="G6" s="316">
        <v>1505</v>
      </c>
      <c r="H6" s="297">
        <v>941</v>
      </c>
      <c r="I6" s="316">
        <v>1333</v>
      </c>
      <c r="J6" s="316">
        <v>2540</v>
      </c>
    </row>
    <row r="7" spans="1:10">
      <c r="A7" s="317">
        <v>1980</v>
      </c>
      <c r="B7" s="316">
        <v>76729</v>
      </c>
      <c r="C7" s="316">
        <v>4167</v>
      </c>
      <c r="D7" s="316">
        <v>8131</v>
      </c>
      <c r="E7" s="316">
        <v>6437</v>
      </c>
      <c r="F7" s="316">
        <v>11298</v>
      </c>
      <c r="G7" s="316">
        <v>4434</v>
      </c>
      <c r="H7" s="316">
        <v>2063</v>
      </c>
      <c r="I7" s="316">
        <v>1323</v>
      </c>
      <c r="J7" s="316">
        <v>3344</v>
      </c>
    </row>
    <row r="8" spans="1:10">
      <c r="A8" s="317">
        <v>1990</v>
      </c>
      <c r="B8" s="316">
        <v>76936</v>
      </c>
      <c r="C8" s="316">
        <v>5416</v>
      </c>
      <c r="D8" s="316">
        <v>8540</v>
      </c>
      <c r="E8" s="316">
        <v>6776</v>
      </c>
      <c r="F8" s="316">
        <v>9556</v>
      </c>
      <c r="G8" s="316">
        <v>3035</v>
      </c>
      <c r="H8" s="316">
        <v>3802</v>
      </c>
      <c r="I8" s="316">
        <v>1942</v>
      </c>
      <c r="J8" s="316">
        <v>2980</v>
      </c>
    </row>
    <row r="9" spans="1:10">
      <c r="A9" s="317">
        <v>2000</v>
      </c>
      <c r="B9" s="316">
        <v>70475</v>
      </c>
      <c r="C9" s="316">
        <v>5727</v>
      </c>
      <c r="D9" s="316">
        <v>6530</v>
      </c>
      <c r="E9" s="316">
        <v>8126</v>
      </c>
      <c r="F9" s="316">
        <v>8559</v>
      </c>
      <c r="G9" s="316">
        <v>2263</v>
      </c>
      <c r="H9" s="316">
        <v>4982</v>
      </c>
      <c r="I9" s="297">
        <v>963</v>
      </c>
      <c r="J9" s="316">
        <v>2463</v>
      </c>
    </row>
    <row r="10" spans="1:10">
      <c r="A10" s="317">
        <v>2001</v>
      </c>
      <c r="B10" s="316">
        <v>68389</v>
      </c>
      <c r="C10" s="316">
        <v>5741</v>
      </c>
      <c r="D10" s="316">
        <v>6240</v>
      </c>
      <c r="E10" s="316">
        <v>8330</v>
      </c>
      <c r="F10" s="316">
        <v>8360</v>
      </c>
      <c r="G10" s="316">
        <v>1940</v>
      </c>
      <c r="H10" s="316">
        <v>4565</v>
      </c>
      <c r="I10" s="316">
        <v>1000</v>
      </c>
      <c r="J10" s="316">
        <v>2282</v>
      </c>
    </row>
    <row r="11" spans="1:10">
      <c r="A11" s="317">
        <v>2002</v>
      </c>
      <c r="B11" s="316">
        <v>68837</v>
      </c>
      <c r="C11" s="316">
        <v>5661</v>
      </c>
      <c r="D11" s="316">
        <v>5763</v>
      </c>
      <c r="E11" s="316">
        <v>8581</v>
      </c>
      <c r="F11" s="316">
        <v>8340</v>
      </c>
      <c r="G11" s="316">
        <v>2007</v>
      </c>
      <c r="H11" s="316">
        <v>4476</v>
      </c>
      <c r="I11" s="316">
        <v>1146</v>
      </c>
      <c r="J11" s="316">
        <v>2195</v>
      </c>
    </row>
    <row r="12" spans="1:10">
      <c r="A12" s="317">
        <v>2003</v>
      </c>
      <c r="B12" s="316">
        <v>70016</v>
      </c>
      <c r="C12" s="316">
        <v>5849</v>
      </c>
      <c r="D12" s="316">
        <v>5787</v>
      </c>
      <c r="E12" s="316">
        <v>9441</v>
      </c>
      <c r="F12" s="316">
        <v>8322</v>
      </c>
      <c r="G12" s="316">
        <v>2364</v>
      </c>
      <c r="H12" s="316">
        <v>4390</v>
      </c>
      <c r="I12" s="316">
        <v>1110</v>
      </c>
      <c r="J12" s="316">
        <v>2161</v>
      </c>
    </row>
    <row r="13" spans="1:10">
      <c r="A13" s="317">
        <v>2004</v>
      </c>
      <c r="B13" s="316">
        <v>68381</v>
      </c>
      <c r="C13" s="316">
        <v>5852</v>
      </c>
      <c r="D13" s="316">
        <v>5609</v>
      </c>
      <c r="E13" s="316">
        <v>9753</v>
      </c>
      <c r="F13" s="316">
        <v>7771</v>
      </c>
      <c r="G13" s="316">
        <v>2134</v>
      </c>
      <c r="H13" s="316">
        <v>4302</v>
      </c>
      <c r="I13" s="316">
        <v>1078</v>
      </c>
      <c r="J13" s="316">
        <v>2087</v>
      </c>
    </row>
    <row r="14" spans="1:10">
      <c r="A14" s="317">
        <v>2005</v>
      </c>
      <c r="B14" s="316">
        <v>69781</v>
      </c>
      <c r="C14" s="316">
        <v>5336</v>
      </c>
      <c r="D14" s="316">
        <v>5895</v>
      </c>
      <c r="E14" s="316">
        <v>11664</v>
      </c>
      <c r="F14" s="316">
        <v>6837</v>
      </c>
      <c r="G14" s="316">
        <v>2843</v>
      </c>
      <c r="H14" s="316">
        <v>3912</v>
      </c>
      <c r="I14" s="316">
        <v>958</v>
      </c>
      <c r="J14" s="316">
        <v>2028</v>
      </c>
    </row>
    <row r="15" spans="1:10">
      <c r="A15" s="317">
        <v>2006</v>
      </c>
      <c r="B15" s="316">
        <v>67851</v>
      </c>
      <c r="C15" s="316">
        <v>5400</v>
      </c>
      <c r="D15" s="316">
        <v>4929</v>
      </c>
      <c r="E15" s="316">
        <v>11536</v>
      </c>
      <c r="F15" s="316">
        <v>6416</v>
      </c>
      <c r="G15" s="316">
        <v>2887</v>
      </c>
      <c r="H15" s="316">
        <v>3867</v>
      </c>
      <c r="I15" s="316">
        <v>1069</v>
      </c>
      <c r="J15" s="316">
        <v>1861</v>
      </c>
    </row>
    <row r="16" spans="1:10">
      <c r="A16" s="317">
        <v>2007</v>
      </c>
      <c r="B16" s="316">
        <v>68241</v>
      </c>
      <c r="C16" s="316">
        <v>5581</v>
      </c>
      <c r="D16" s="316">
        <v>4749</v>
      </c>
      <c r="E16" s="316">
        <v>11107</v>
      </c>
      <c r="F16" s="316">
        <v>6492</v>
      </c>
      <c r="G16" s="316">
        <v>2977</v>
      </c>
      <c r="H16" s="316">
        <v>3973</v>
      </c>
      <c r="I16" s="316">
        <v>999</v>
      </c>
      <c r="J16" s="316">
        <v>1879</v>
      </c>
    </row>
    <row r="17" spans="1:10" s="301" customFormat="1">
      <c r="A17" s="523" t="s">
        <v>6</v>
      </c>
      <c r="B17" s="523"/>
      <c r="C17" s="523"/>
      <c r="D17" s="523"/>
      <c r="E17" s="523"/>
      <c r="F17" s="523"/>
      <c r="G17" s="523"/>
      <c r="H17" s="523"/>
      <c r="I17" s="523"/>
      <c r="J17" s="523"/>
    </row>
    <row r="18" spans="1:10">
      <c r="A18" s="317">
        <v>1960</v>
      </c>
      <c r="B18" s="316">
        <v>49858</v>
      </c>
      <c r="C18" s="297">
        <v>450</v>
      </c>
      <c r="D18" s="588">
        <v>2924</v>
      </c>
      <c r="E18" s="588"/>
      <c r="F18" s="316">
        <v>8104</v>
      </c>
      <c r="G18" s="316">
        <v>1103</v>
      </c>
      <c r="H18" s="297">
        <v>426</v>
      </c>
      <c r="I18" s="297">
        <v>119</v>
      </c>
      <c r="J18" s="297">
        <v>772</v>
      </c>
    </row>
    <row r="19" spans="1:10">
      <c r="A19" s="317">
        <v>1970</v>
      </c>
      <c r="B19" s="316">
        <v>57652</v>
      </c>
      <c r="C19" s="297">
        <v>647</v>
      </c>
      <c r="D19" s="316">
        <v>4094</v>
      </c>
      <c r="E19" s="316">
        <v>6906</v>
      </c>
      <c r="F19" s="316">
        <v>9658</v>
      </c>
      <c r="G19" s="297">
        <v>746</v>
      </c>
      <c r="H19" s="297">
        <v>521</v>
      </c>
      <c r="I19" s="297">
        <v>384</v>
      </c>
      <c r="J19" s="316">
        <v>1055</v>
      </c>
    </row>
    <row r="20" spans="1:10">
      <c r="A20" s="317">
        <v>1980</v>
      </c>
      <c r="B20" s="316">
        <v>68626</v>
      </c>
      <c r="C20" s="297">
        <v>992</v>
      </c>
      <c r="D20" s="316">
        <v>5041</v>
      </c>
      <c r="E20" s="316">
        <v>6115</v>
      </c>
      <c r="F20" s="316">
        <v>13531</v>
      </c>
      <c r="G20" s="316">
        <v>2615</v>
      </c>
      <c r="H20" s="297">
        <v>977</v>
      </c>
      <c r="I20" s="297">
        <v>432</v>
      </c>
      <c r="J20" s="316">
        <v>1465</v>
      </c>
    </row>
    <row r="21" spans="1:10">
      <c r="A21" s="317">
        <v>1990</v>
      </c>
      <c r="B21" s="316">
        <v>68724</v>
      </c>
      <c r="C21" s="316">
        <v>1492</v>
      </c>
      <c r="D21" s="316">
        <v>5912</v>
      </c>
      <c r="E21" s="316">
        <v>6963</v>
      </c>
      <c r="F21" s="316">
        <v>11662</v>
      </c>
      <c r="G21" s="316">
        <v>1818</v>
      </c>
      <c r="H21" s="316">
        <v>1768</v>
      </c>
      <c r="I21" s="297">
        <v>681</v>
      </c>
      <c r="J21" s="316">
        <v>1153</v>
      </c>
    </row>
    <row r="22" spans="1:10">
      <c r="A22" s="317">
        <v>2000</v>
      </c>
      <c r="B22" s="316">
        <v>65126</v>
      </c>
      <c r="C22" s="316">
        <v>2097</v>
      </c>
      <c r="D22" s="316">
        <v>4782</v>
      </c>
      <c r="E22" s="316">
        <v>10361</v>
      </c>
      <c r="F22" s="316">
        <v>10380</v>
      </c>
      <c r="G22" s="316">
        <v>1469</v>
      </c>
      <c r="H22" s="316">
        <v>1901</v>
      </c>
      <c r="I22" s="297">
        <v>329</v>
      </c>
      <c r="J22" s="297">
        <v>806</v>
      </c>
    </row>
    <row r="23" spans="1:10">
      <c r="A23" s="317">
        <v>2001</v>
      </c>
      <c r="B23" s="316">
        <v>63794</v>
      </c>
      <c r="C23" s="316">
        <v>2161</v>
      </c>
      <c r="D23" s="316">
        <v>4708</v>
      </c>
      <c r="E23" s="316">
        <v>10684</v>
      </c>
      <c r="F23" s="316">
        <v>10461</v>
      </c>
      <c r="G23" s="316">
        <v>1226</v>
      </c>
      <c r="H23" s="316">
        <v>1892</v>
      </c>
      <c r="I23" s="297">
        <v>352</v>
      </c>
      <c r="J23" s="297">
        <v>697</v>
      </c>
    </row>
    <row r="24" spans="1:10">
      <c r="A24" s="317">
        <v>2002</v>
      </c>
      <c r="B24" s="316">
        <v>63996</v>
      </c>
      <c r="C24" s="316">
        <v>2278</v>
      </c>
      <c r="D24" s="316">
        <v>4452</v>
      </c>
      <c r="E24" s="316">
        <v>10878</v>
      </c>
      <c r="F24" s="316">
        <v>10170</v>
      </c>
      <c r="G24" s="316">
        <v>1236</v>
      </c>
      <c r="H24" s="316">
        <v>1661</v>
      </c>
      <c r="I24" s="297">
        <v>401</v>
      </c>
      <c r="J24" s="297">
        <v>648</v>
      </c>
    </row>
    <row r="25" spans="1:10">
      <c r="A25" s="317">
        <v>2003</v>
      </c>
      <c r="B25" s="316">
        <v>65807</v>
      </c>
      <c r="C25" s="316">
        <v>2352</v>
      </c>
      <c r="D25" s="316">
        <v>4373</v>
      </c>
      <c r="E25" s="316">
        <v>11846</v>
      </c>
      <c r="F25" s="316">
        <v>10304</v>
      </c>
      <c r="G25" s="316">
        <v>1565</v>
      </c>
      <c r="H25" s="316">
        <v>1865</v>
      </c>
      <c r="I25" s="297">
        <v>347</v>
      </c>
      <c r="J25" s="297">
        <v>640</v>
      </c>
    </row>
    <row r="26" spans="1:10">
      <c r="A26" s="317">
        <v>2004</v>
      </c>
      <c r="B26" s="316">
        <v>64111</v>
      </c>
      <c r="C26" s="316">
        <v>2408</v>
      </c>
      <c r="D26" s="316">
        <v>4124</v>
      </c>
      <c r="E26" s="316">
        <v>12538</v>
      </c>
      <c r="F26" s="316">
        <v>9696</v>
      </c>
      <c r="G26" s="316">
        <v>1506</v>
      </c>
      <c r="H26" s="316">
        <v>1769</v>
      </c>
      <c r="I26" s="297">
        <v>348</v>
      </c>
      <c r="J26" s="297">
        <v>655</v>
      </c>
    </row>
    <row r="27" spans="1:10">
      <c r="A27" s="317">
        <v>2005</v>
      </c>
      <c r="B27" s="316">
        <v>65951</v>
      </c>
      <c r="C27" s="316">
        <v>2235</v>
      </c>
      <c r="D27" s="316">
        <v>4352</v>
      </c>
      <c r="E27" s="316">
        <v>14982</v>
      </c>
      <c r="F27" s="316">
        <v>8720</v>
      </c>
      <c r="G27" s="316">
        <v>2006</v>
      </c>
      <c r="H27" s="316">
        <v>1613</v>
      </c>
      <c r="I27" s="297">
        <v>311</v>
      </c>
      <c r="J27" s="297">
        <v>593</v>
      </c>
    </row>
    <row r="28" spans="1:10">
      <c r="A28" s="317">
        <v>2006</v>
      </c>
      <c r="B28" s="316">
        <v>63752</v>
      </c>
      <c r="C28" s="316">
        <v>2321</v>
      </c>
      <c r="D28" s="316">
        <v>3848</v>
      </c>
      <c r="E28" s="316">
        <v>14597</v>
      </c>
      <c r="F28" s="316">
        <v>8120</v>
      </c>
      <c r="G28" s="316">
        <v>1940</v>
      </c>
      <c r="H28" s="316">
        <v>1615</v>
      </c>
      <c r="I28" s="316">
        <v>311</v>
      </c>
      <c r="J28" s="316">
        <v>600</v>
      </c>
    </row>
    <row r="29" spans="1:10">
      <c r="A29" s="317">
        <v>2007</v>
      </c>
      <c r="B29" s="316">
        <v>64697</v>
      </c>
      <c r="C29" s="316">
        <v>2574</v>
      </c>
      <c r="D29" s="316">
        <v>3627</v>
      </c>
      <c r="E29" s="316">
        <v>14031</v>
      </c>
      <c r="F29" s="316">
        <v>8032</v>
      </c>
      <c r="G29" s="316">
        <v>2150</v>
      </c>
      <c r="H29" s="316">
        <v>1630</v>
      </c>
      <c r="I29" s="316">
        <v>329</v>
      </c>
      <c r="J29" s="316">
        <v>571</v>
      </c>
    </row>
    <row r="30" spans="1:10" s="301" customFormat="1">
      <c r="A30" s="523" t="s">
        <v>5</v>
      </c>
      <c r="B30" s="523"/>
      <c r="C30" s="523"/>
      <c r="D30" s="523"/>
      <c r="E30" s="523"/>
      <c r="F30" s="523"/>
      <c r="G30" s="523"/>
      <c r="H30" s="523"/>
      <c r="I30" s="523"/>
      <c r="J30" s="523"/>
    </row>
    <row r="31" spans="1:10">
      <c r="A31" s="317">
        <v>1960</v>
      </c>
      <c r="B31" s="316">
        <v>101525</v>
      </c>
      <c r="C31" s="316">
        <v>2028</v>
      </c>
      <c r="D31" s="585">
        <v>6919</v>
      </c>
      <c r="E31" s="585"/>
      <c r="F31" s="316">
        <v>14410</v>
      </c>
      <c r="G31" s="316">
        <v>3261</v>
      </c>
      <c r="H31" s="316">
        <v>1070</v>
      </c>
      <c r="I31" s="297">
        <v>642</v>
      </c>
      <c r="J31" s="316">
        <v>2493</v>
      </c>
    </row>
    <row r="32" spans="1:10">
      <c r="A32" s="317">
        <v>1970</v>
      </c>
      <c r="B32" s="316">
        <v>120197</v>
      </c>
      <c r="C32" s="316">
        <v>3391</v>
      </c>
      <c r="D32" s="316">
        <v>10418</v>
      </c>
      <c r="E32" s="316">
        <v>13117</v>
      </c>
      <c r="F32" s="316">
        <v>17465</v>
      </c>
      <c r="G32" s="316">
        <v>2251</v>
      </c>
      <c r="H32" s="316">
        <v>1462</v>
      </c>
      <c r="I32" s="316">
        <v>1717</v>
      </c>
      <c r="J32" s="316">
        <v>3595</v>
      </c>
    </row>
    <row r="33" spans="1:10">
      <c r="A33" s="317">
        <v>1980</v>
      </c>
      <c r="B33" s="316">
        <v>145355</v>
      </c>
      <c r="C33" s="316">
        <v>5159</v>
      </c>
      <c r="D33" s="316">
        <v>13172</v>
      </c>
      <c r="E33" s="316">
        <v>12552</v>
      </c>
      <c r="F33" s="316">
        <v>24829</v>
      </c>
      <c r="G33" s="316">
        <v>7049</v>
      </c>
      <c r="H33" s="316">
        <v>3040</v>
      </c>
      <c r="I33" s="316">
        <v>1755</v>
      </c>
      <c r="J33" s="316">
        <v>4809</v>
      </c>
    </row>
    <row r="34" spans="1:10">
      <c r="A34" s="317">
        <v>1990</v>
      </c>
      <c r="B34" s="316">
        <v>145660</v>
      </c>
      <c r="C34" s="316">
        <v>6908</v>
      </c>
      <c r="D34" s="316">
        <v>14452</v>
      </c>
      <c r="E34" s="316">
        <v>13739</v>
      </c>
      <c r="F34" s="316">
        <v>21218</v>
      </c>
      <c r="G34" s="316">
        <v>4853</v>
      </c>
      <c r="H34" s="316">
        <v>5570</v>
      </c>
      <c r="I34" s="316">
        <v>2623</v>
      </c>
      <c r="J34" s="316">
        <v>4133</v>
      </c>
    </row>
    <row r="35" spans="1:10">
      <c r="A35" s="317">
        <v>2000</v>
      </c>
      <c r="B35" s="316">
        <v>135601</v>
      </c>
      <c r="C35" s="316">
        <v>7824</v>
      </c>
      <c r="D35" s="316">
        <v>11312</v>
      </c>
      <c r="E35" s="316">
        <v>18487</v>
      </c>
      <c r="F35" s="316">
        <v>18939</v>
      </c>
      <c r="G35" s="316">
        <v>3732</v>
      </c>
      <c r="H35" s="316">
        <v>6883</v>
      </c>
      <c r="I35" s="316">
        <v>1292</v>
      </c>
      <c r="J35" s="316">
        <v>3269</v>
      </c>
    </row>
    <row r="36" spans="1:10">
      <c r="A36" s="317">
        <v>2001</v>
      </c>
      <c r="B36" s="316">
        <v>132183</v>
      </c>
      <c r="C36" s="316">
        <v>7902</v>
      </c>
      <c r="D36" s="316">
        <v>10948</v>
      </c>
      <c r="E36" s="316">
        <v>19014</v>
      </c>
      <c r="F36" s="316">
        <v>18821</v>
      </c>
      <c r="G36" s="316">
        <v>3166</v>
      </c>
      <c r="H36" s="316">
        <v>6457</v>
      </c>
      <c r="I36" s="316">
        <v>1352</v>
      </c>
      <c r="J36" s="316">
        <v>2979</v>
      </c>
    </row>
    <row r="37" spans="1:10">
      <c r="A37" s="317">
        <v>2002</v>
      </c>
      <c r="B37" s="316">
        <v>132833</v>
      </c>
      <c r="C37" s="316">
        <v>7939</v>
      </c>
      <c r="D37" s="316">
        <v>10215</v>
      </c>
      <c r="E37" s="316">
        <v>19459</v>
      </c>
      <c r="F37" s="316">
        <v>18510</v>
      </c>
      <c r="G37" s="316">
        <v>3243</v>
      </c>
      <c r="H37" s="316">
        <v>6137</v>
      </c>
      <c r="I37" s="316">
        <v>1547</v>
      </c>
      <c r="J37" s="316">
        <v>2843</v>
      </c>
    </row>
    <row r="38" spans="1:10">
      <c r="A38" s="317">
        <v>2003</v>
      </c>
      <c r="B38" s="316">
        <v>135823</v>
      </c>
      <c r="C38" s="316">
        <v>8201</v>
      </c>
      <c r="D38" s="316">
        <v>10160</v>
      </c>
      <c r="E38" s="316">
        <v>21287</v>
      </c>
      <c r="F38" s="316">
        <v>18626</v>
      </c>
      <c r="G38" s="316">
        <v>3929</v>
      </c>
      <c r="H38" s="316">
        <v>6255</v>
      </c>
      <c r="I38" s="316">
        <v>1457</v>
      </c>
      <c r="J38" s="316">
        <v>2801</v>
      </c>
    </row>
    <row r="39" spans="1:10">
      <c r="A39" s="317">
        <v>2004</v>
      </c>
      <c r="B39" s="316">
        <v>132492</v>
      </c>
      <c r="C39" s="316">
        <v>8260</v>
      </c>
      <c r="D39" s="316">
        <v>9733</v>
      </c>
      <c r="E39" s="316">
        <v>22291</v>
      </c>
      <c r="F39" s="316">
        <v>17467</v>
      </c>
      <c r="G39" s="316">
        <v>3640</v>
      </c>
      <c r="H39" s="316">
        <v>6071</v>
      </c>
      <c r="I39" s="316">
        <v>1426</v>
      </c>
      <c r="J39" s="316">
        <v>2742</v>
      </c>
    </row>
    <row r="40" spans="1:10">
      <c r="A40" s="317">
        <v>2005</v>
      </c>
      <c r="B40" s="316">
        <v>135732</v>
      </c>
      <c r="C40" s="316">
        <v>7571</v>
      </c>
      <c r="D40" s="316">
        <v>10247</v>
      </c>
      <c r="E40" s="316">
        <v>26646</v>
      </c>
      <c r="F40" s="316">
        <v>15557</v>
      </c>
      <c r="G40" s="316">
        <v>4849</v>
      </c>
      <c r="H40" s="316">
        <v>5525</v>
      </c>
      <c r="I40" s="316">
        <v>1269</v>
      </c>
      <c r="J40" s="316">
        <v>2621</v>
      </c>
    </row>
    <row r="41" spans="1:10">
      <c r="A41" s="317">
        <v>2006</v>
      </c>
      <c r="B41" s="316">
        <v>131603</v>
      </c>
      <c r="C41" s="316">
        <v>7721</v>
      </c>
      <c r="D41" s="316">
        <v>8777</v>
      </c>
      <c r="E41" s="316">
        <v>26133</v>
      </c>
      <c r="F41" s="316">
        <v>14536</v>
      </c>
      <c r="G41" s="316">
        <v>4827</v>
      </c>
      <c r="H41" s="316">
        <v>5482</v>
      </c>
      <c r="I41" s="316">
        <v>1380</v>
      </c>
      <c r="J41" s="316">
        <v>2461</v>
      </c>
    </row>
    <row r="42" spans="1:10">
      <c r="A42" s="317">
        <v>2007</v>
      </c>
      <c r="B42" s="316">
        <v>132938</v>
      </c>
      <c r="C42" s="316">
        <v>8155</v>
      </c>
      <c r="D42" s="316">
        <v>8376</v>
      </c>
      <c r="E42" s="316">
        <v>25138</v>
      </c>
      <c r="F42" s="316">
        <v>14524</v>
      </c>
      <c r="G42" s="316">
        <v>5127</v>
      </c>
      <c r="H42" s="316">
        <v>5603</v>
      </c>
      <c r="I42" s="316">
        <v>1328</v>
      </c>
      <c r="J42" s="316">
        <v>2450</v>
      </c>
    </row>
  </sheetData>
  <mergeCells count="9">
    <mergeCell ref="D31:E31"/>
    <mergeCell ref="A30:J30"/>
    <mergeCell ref="A2:A3"/>
    <mergeCell ref="B2:B3"/>
    <mergeCell ref="C2:J2"/>
    <mergeCell ref="A4:J4"/>
    <mergeCell ref="A17:J17"/>
    <mergeCell ref="D18:E18"/>
    <mergeCell ref="D5:E5"/>
  </mergeCells>
  <pageMargins left="0.74803149606299213" right="0.74803149606299213" top="0.62992125984251968" bottom="0.86614173228346458" header="0.51181102362204722" footer="0.51181102362204722"/>
  <pageSetup paperSize="9" orientation="portrait" verticalDpi="300" r:id="rId1"/>
  <headerFooter alignWithMargins="0"/>
  <legacy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83CA7-DD6A-404D-B782-615585307D77}">
  <sheetPr codeName="Munka44"/>
  <dimension ref="A1:H57"/>
  <sheetViews>
    <sheetView zoomScaleNormal="100" workbookViewId="0"/>
  </sheetViews>
  <sheetFormatPr defaultRowHeight="11.25"/>
  <cols>
    <col min="1" max="1" width="19.7109375" style="318" customWidth="1"/>
    <col min="2" max="3" width="11" style="297" customWidth="1"/>
    <col min="4" max="8" width="9.28515625" style="297" customWidth="1"/>
    <col min="9" max="16384" width="9.140625" style="297"/>
  </cols>
  <sheetData>
    <row r="1" spans="1:8" ht="12" thickBot="1">
      <c r="A1" s="332" t="s">
        <v>290</v>
      </c>
      <c r="B1" s="331"/>
      <c r="C1" s="331"/>
      <c r="D1" s="331"/>
      <c r="E1" s="331"/>
      <c r="F1" s="331"/>
      <c r="G1" s="331"/>
      <c r="H1" s="331"/>
    </row>
    <row r="2" spans="1:8">
      <c r="A2" s="589" t="s">
        <v>289</v>
      </c>
      <c r="B2" s="553" t="s">
        <v>266</v>
      </c>
      <c r="C2" s="591"/>
      <c r="D2" s="546" t="s">
        <v>288</v>
      </c>
      <c r="E2" s="592"/>
      <c r="F2" s="592"/>
      <c r="G2" s="592"/>
      <c r="H2" s="592"/>
    </row>
    <row r="3" spans="1:8">
      <c r="A3" s="590"/>
      <c r="B3" s="330">
        <v>2000</v>
      </c>
      <c r="C3" s="330">
        <v>2007</v>
      </c>
      <c r="D3" s="329">
        <v>2000</v>
      </c>
      <c r="E3" s="329">
        <v>2004</v>
      </c>
      <c r="F3" s="329">
        <v>2005</v>
      </c>
      <c r="G3" s="329">
        <v>2006</v>
      </c>
      <c r="H3" s="329">
        <v>2007</v>
      </c>
    </row>
    <row r="4" spans="1:8">
      <c r="A4" s="545" t="s">
        <v>7</v>
      </c>
      <c r="B4" s="545"/>
      <c r="C4" s="545"/>
      <c r="D4" s="545"/>
      <c r="E4" s="545"/>
      <c r="F4" s="545"/>
      <c r="G4" s="545"/>
      <c r="H4" s="545"/>
    </row>
    <row r="5" spans="1:8">
      <c r="A5" s="327" t="s">
        <v>287</v>
      </c>
      <c r="B5" s="313">
        <v>492</v>
      </c>
      <c r="C5" s="313">
        <v>310</v>
      </c>
      <c r="D5" s="311">
        <v>9.7899999999999991</v>
      </c>
      <c r="E5" s="311">
        <v>7.2573701258764194</v>
      </c>
      <c r="F5" s="311">
        <v>7.03</v>
      </c>
      <c r="G5" s="311">
        <v>6.3189607950543865</v>
      </c>
      <c r="H5" s="311">
        <v>6.1959106989387003</v>
      </c>
    </row>
    <row r="6" spans="1:8">
      <c r="A6" s="327" t="s">
        <v>286</v>
      </c>
      <c r="B6" s="325">
        <v>29</v>
      </c>
      <c r="C6" s="325">
        <v>21</v>
      </c>
      <c r="D6" s="324">
        <v>0.60068561012742128</v>
      </c>
      <c r="E6" s="324">
        <v>0.6357670221493027</v>
      </c>
      <c r="F6" s="324">
        <v>0.66</v>
      </c>
      <c r="G6" s="311">
        <v>0.58806233460746837</v>
      </c>
      <c r="H6" s="311">
        <v>0.4156810736448302</v>
      </c>
    </row>
    <row r="7" spans="1:8">
      <c r="A7" s="327" t="s">
        <v>285</v>
      </c>
      <c r="B7" s="325">
        <v>20</v>
      </c>
      <c r="C7" s="325">
        <v>19</v>
      </c>
      <c r="D7" s="324">
        <v>0.40215454296392922</v>
      </c>
      <c r="E7" s="324">
        <v>0.28310280676211275</v>
      </c>
      <c r="F7" s="324">
        <v>0.41</v>
      </c>
      <c r="G7" s="311">
        <v>0.28759244042728016</v>
      </c>
      <c r="H7" s="311">
        <v>0.383188125201678</v>
      </c>
    </row>
    <row r="8" spans="1:8">
      <c r="A8" s="318" t="s">
        <v>284</v>
      </c>
      <c r="B8" s="325">
        <v>45</v>
      </c>
      <c r="C8" s="325">
        <v>20</v>
      </c>
      <c r="D8" s="324">
        <v>0.42093867453582939</v>
      </c>
      <c r="E8" s="324">
        <v>0.21276487961053894</v>
      </c>
      <c r="F8" s="324">
        <v>0.21</v>
      </c>
      <c r="G8" s="311">
        <v>0.24299614243623882</v>
      </c>
      <c r="H8" s="311">
        <v>0.20411495754408884</v>
      </c>
    </row>
    <row r="9" spans="1:8">
      <c r="A9" s="318" t="s">
        <v>283</v>
      </c>
      <c r="B9" s="325">
        <v>23</v>
      </c>
      <c r="C9" s="325">
        <v>15</v>
      </c>
      <c r="D9" s="324">
        <v>0.19948329490027461</v>
      </c>
      <c r="E9" s="324">
        <v>0.13211247853172223</v>
      </c>
      <c r="F9" s="324">
        <v>0.17422674073011254</v>
      </c>
      <c r="G9" s="311">
        <v>0.1313602352358674</v>
      </c>
      <c r="H9" s="311">
        <v>0.1504407915191511</v>
      </c>
    </row>
    <row r="10" spans="1:8">
      <c r="A10" s="318" t="s">
        <v>282</v>
      </c>
      <c r="B10" s="325">
        <v>33</v>
      </c>
      <c r="C10" s="325">
        <v>17</v>
      </c>
      <c r="D10" s="324">
        <v>0.17724915127862681</v>
      </c>
      <c r="E10" s="324">
        <v>0.20053719661152908</v>
      </c>
      <c r="F10" s="324">
        <v>0.19073413568826414</v>
      </c>
      <c r="G10" s="311">
        <v>0.13261412274100132</v>
      </c>
      <c r="H10" s="311">
        <v>0.11500629152065377</v>
      </c>
    </row>
    <row r="11" spans="1:8">
      <c r="A11" s="318" t="s">
        <v>38</v>
      </c>
      <c r="B11" s="325">
        <v>77</v>
      </c>
      <c r="C11" s="325">
        <v>64</v>
      </c>
      <c r="D11" s="324">
        <v>0.24043152775500964</v>
      </c>
      <c r="E11" s="324">
        <v>0.22049679874316824</v>
      </c>
      <c r="F11" s="324">
        <v>0.14000000000000001</v>
      </c>
      <c r="G11" s="311">
        <v>0.25859091767451914</v>
      </c>
      <c r="H11" s="311">
        <v>0.22563892835611465</v>
      </c>
    </row>
    <row r="12" spans="1:8">
      <c r="A12" s="318" t="s">
        <v>281</v>
      </c>
      <c r="B12" s="325">
        <v>194</v>
      </c>
      <c r="C12" s="325">
        <v>176</v>
      </c>
      <c r="D12" s="324">
        <v>0.56240761058201283</v>
      </c>
      <c r="E12" s="324">
        <v>0.56048891879531837</v>
      </c>
      <c r="F12" s="324">
        <v>0.52</v>
      </c>
      <c r="G12" s="311">
        <v>0.58841203865992286</v>
      </c>
      <c r="H12" s="311">
        <v>0.5535008931491685</v>
      </c>
    </row>
    <row r="13" spans="1:8">
      <c r="A13" s="318" t="s">
        <v>37</v>
      </c>
      <c r="B13" s="325">
        <v>400</v>
      </c>
      <c r="C13" s="325">
        <v>251</v>
      </c>
      <c r="D13" s="324">
        <v>0.94336163918518423</v>
      </c>
      <c r="E13" s="324">
        <v>0.84509870641326723</v>
      </c>
      <c r="F13" s="324">
        <v>0.81</v>
      </c>
      <c r="G13" s="311">
        <v>0.74955026983809714</v>
      </c>
      <c r="H13" s="311">
        <v>0.75082036847033062</v>
      </c>
    </row>
    <row r="14" spans="1:8">
      <c r="A14" s="318" t="s">
        <v>280</v>
      </c>
      <c r="B14" s="325">
        <v>471</v>
      </c>
      <c r="C14" s="325">
        <v>357</v>
      </c>
      <c r="D14" s="324">
        <v>1.2044103596493472</v>
      </c>
      <c r="E14" s="324">
        <v>1.1265170621354625</v>
      </c>
      <c r="F14" s="324">
        <v>1.08</v>
      </c>
      <c r="G14" s="311">
        <v>1.0115622787207514</v>
      </c>
      <c r="H14" s="311">
        <v>0.90376658012953981</v>
      </c>
    </row>
    <row r="15" spans="1:8">
      <c r="A15" s="318" t="s">
        <v>279</v>
      </c>
      <c r="B15" s="325">
        <v>705</v>
      </c>
      <c r="C15" s="325">
        <v>591</v>
      </c>
      <c r="D15" s="324">
        <v>2.0159775645483262</v>
      </c>
      <c r="E15" s="324">
        <v>1.5230216750032064</v>
      </c>
      <c r="F15" s="324">
        <v>1.35</v>
      </c>
      <c r="G15" s="311">
        <v>1.4104974687915233</v>
      </c>
      <c r="H15" s="311">
        <v>1.39044919037508</v>
      </c>
    </row>
    <row r="16" spans="1:8">
      <c r="A16" s="318" t="s">
        <v>278</v>
      </c>
      <c r="B16" s="325">
        <v>1106</v>
      </c>
      <c r="C16" s="325">
        <v>863</v>
      </c>
      <c r="D16" s="324">
        <v>3.5987002557189189</v>
      </c>
      <c r="E16" s="324">
        <v>2.8068608847713659</v>
      </c>
      <c r="F16" s="324">
        <v>2.71</v>
      </c>
      <c r="G16" s="311">
        <v>2.4548356221447909</v>
      </c>
      <c r="H16" s="311">
        <v>2.3659489771999831</v>
      </c>
    </row>
    <row r="17" spans="1:8">
      <c r="A17" s="318" t="s">
        <v>56</v>
      </c>
      <c r="B17" s="325">
        <v>6937</v>
      </c>
      <c r="C17" s="325">
        <v>4620</v>
      </c>
      <c r="D17" s="324">
        <v>9.1512727317209315</v>
      </c>
      <c r="E17" s="324">
        <v>8.235186274886674</v>
      </c>
      <c r="F17" s="324">
        <v>8.32436521515395</v>
      </c>
      <c r="G17" s="311">
        <v>7.61633865931464</v>
      </c>
      <c r="H17" s="311">
        <v>7.4359075468828335</v>
      </c>
    </row>
    <row r="18" spans="1:8">
      <c r="A18" s="318" t="s">
        <v>114</v>
      </c>
      <c r="B18" s="325">
        <v>11004</v>
      </c>
      <c r="C18" s="325">
        <v>12194</v>
      </c>
      <c r="D18" s="324">
        <v>18.088308045183112</v>
      </c>
      <c r="E18" s="324">
        <v>17.37713571010568</v>
      </c>
      <c r="F18" s="324">
        <v>17.855166342907445</v>
      </c>
      <c r="G18" s="311">
        <v>17.770542754665854</v>
      </c>
      <c r="H18" s="311">
        <v>17.511032352472352</v>
      </c>
    </row>
    <row r="19" spans="1:8">
      <c r="A19" s="318" t="s">
        <v>54</v>
      </c>
      <c r="B19" s="325">
        <v>15601</v>
      </c>
      <c r="C19" s="325">
        <v>14585</v>
      </c>
      <c r="D19" s="324">
        <v>36.079881961593792</v>
      </c>
      <c r="E19" s="324">
        <v>33.42843178485775</v>
      </c>
      <c r="F19" s="324">
        <v>33.14634528306776</v>
      </c>
      <c r="G19" s="311">
        <v>32.849728511400059</v>
      </c>
      <c r="H19" s="311">
        <v>32.171043634390479</v>
      </c>
    </row>
    <row r="20" spans="1:8">
      <c r="A20" s="326" t="s">
        <v>277</v>
      </c>
      <c r="B20" s="325">
        <v>33338</v>
      </c>
      <c r="C20" s="325">
        <v>34138</v>
      </c>
      <c r="D20" s="324">
        <v>90.859166656446448</v>
      </c>
      <c r="E20" s="324">
        <v>87.818634184066042</v>
      </c>
      <c r="F20" s="324">
        <v>90.077036330457872</v>
      </c>
      <c r="G20" s="311">
        <v>86.187713787446754</v>
      </c>
      <c r="H20" s="311">
        <v>88.211316464363918</v>
      </c>
    </row>
    <row r="21" spans="1:8" s="319" customFormat="1">
      <c r="A21" s="328" t="s">
        <v>5</v>
      </c>
      <c r="B21" s="322">
        <v>70475</v>
      </c>
      <c r="C21" s="322">
        <v>68241</v>
      </c>
      <c r="D21" s="321">
        <v>14.506691864637077</v>
      </c>
      <c r="E21" s="321">
        <v>14.250156399326972</v>
      </c>
      <c r="F21" s="321">
        <v>14.57</v>
      </c>
      <c r="G21" s="320">
        <v>14.189342005887497</v>
      </c>
      <c r="H21" s="320">
        <v>14.293344392499874</v>
      </c>
    </row>
    <row r="22" spans="1:8">
      <c r="A22" s="544" t="s">
        <v>6</v>
      </c>
      <c r="B22" s="544"/>
      <c r="C22" s="544"/>
      <c r="D22" s="544"/>
      <c r="E22" s="544"/>
      <c r="F22" s="544"/>
      <c r="G22" s="544"/>
      <c r="H22" s="544"/>
    </row>
    <row r="23" spans="1:8">
      <c r="A23" s="327" t="s">
        <v>287</v>
      </c>
      <c r="B23" s="313">
        <v>408</v>
      </c>
      <c r="C23" s="313">
        <v>267</v>
      </c>
      <c r="D23" s="311">
        <v>8.6157744694330063</v>
      </c>
      <c r="E23" s="311">
        <v>5.9103949610647337</v>
      </c>
      <c r="F23" s="311">
        <v>5.36</v>
      </c>
      <c r="G23" s="311">
        <v>5.0866577786893652</v>
      </c>
      <c r="H23" s="311">
        <v>5.6116015132408581</v>
      </c>
    </row>
    <row r="24" spans="1:8">
      <c r="A24" s="327" t="s">
        <v>286</v>
      </c>
      <c r="B24" s="325">
        <v>24</v>
      </c>
      <c r="C24" s="325">
        <v>24</v>
      </c>
      <c r="D24" s="324">
        <v>0.52142551943396354</v>
      </c>
      <c r="E24" s="324">
        <v>0.43474007977480461</v>
      </c>
      <c r="F24" s="324">
        <v>0.33</v>
      </c>
      <c r="G24" s="311">
        <v>0.57976616098173739</v>
      </c>
      <c r="H24" s="311">
        <v>0.50183483361038805</v>
      </c>
    </row>
    <row r="25" spans="1:8">
      <c r="A25" s="327" t="s">
        <v>285</v>
      </c>
      <c r="B25" s="325">
        <v>15</v>
      </c>
      <c r="C25" s="325">
        <v>11</v>
      </c>
      <c r="D25" s="324">
        <v>0.31835812105036959</v>
      </c>
      <c r="E25" s="324">
        <v>0.21411213052275477</v>
      </c>
      <c r="F25" s="324">
        <v>0.43</v>
      </c>
      <c r="G25" s="311">
        <v>0.23898496567306857</v>
      </c>
      <c r="H25" s="311">
        <v>0.23491473662854639</v>
      </c>
    </row>
    <row r="26" spans="1:8">
      <c r="A26" s="318" t="s">
        <v>284</v>
      </c>
      <c r="B26" s="325">
        <v>25</v>
      </c>
      <c r="C26" s="325">
        <v>13</v>
      </c>
      <c r="D26" s="324">
        <v>0.24726540941547118</v>
      </c>
      <c r="E26" s="324">
        <v>0.14871310056192308</v>
      </c>
      <c r="F26" s="324">
        <v>0.16</v>
      </c>
      <c r="G26" s="311">
        <v>0.2145289748196616</v>
      </c>
      <c r="H26" s="311">
        <v>0.14047144377630463</v>
      </c>
    </row>
    <row r="27" spans="1:8">
      <c r="A27" s="318" t="s">
        <v>283</v>
      </c>
      <c r="B27" s="325">
        <v>15</v>
      </c>
      <c r="C27" s="325">
        <v>10</v>
      </c>
      <c r="D27" s="324">
        <v>0.13642175956298264</v>
      </c>
      <c r="E27" s="324">
        <v>0.17091004256728246</v>
      </c>
      <c r="F27" s="324">
        <v>0.13939748119474366</v>
      </c>
      <c r="G27" s="311">
        <v>7.4151756866982332E-2</v>
      </c>
      <c r="H27" s="311">
        <v>0.10583914566641618</v>
      </c>
    </row>
    <row r="28" spans="1:8">
      <c r="A28" s="318" t="s">
        <v>282</v>
      </c>
      <c r="B28" s="325">
        <v>25</v>
      </c>
      <c r="C28" s="325">
        <v>20</v>
      </c>
      <c r="D28" s="324">
        <v>0.14052609557813403</v>
      </c>
      <c r="E28" s="324">
        <v>0.12182259424420301</v>
      </c>
      <c r="F28" s="324">
        <v>0.13431156926279739</v>
      </c>
      <c r="G28" s="311">
        <v>6.2895718898066999E-2</v>
      </c>
      <c r="H28" s="311">
        <v>0.14190838394732361</v>
      </c>
    </row>
    <row r="29" spans="1:8">
      <c r="A29" s="318" t="s">
        <v>38</v>
      </c>
      <c r="B29" s="325">
        <v>54</v>
      </c>
      <c r="C29" s="325">
        <v>44</v>
      </c>
      <c r="D29" s="324">
        <v>0.17601264683462442</v>
      </c>
      <c r="E29" s="324">
        <v>0.11530250799911149</v>
      </c>
      <c r="F29" s="324">
        <v>0.11</v>
      </c>
      <c r="G29" s="311">
        <v>0.14994296812105395</v>
      </c>
      <c r="H29" s="311">
        <v>0.16308678811690358</v>
      </c>
    </row>
    <row r="30" spans="1:8">
      <c r="A30" s="318" t="s">
        <v>281</v>
      </c>
      <c r="B30" s="325">
        <v>88</v>
      </c>
      <c r="C30" s="325">
        <v>68</v>
      </c>
      <c r="D30" s="324">
        <v>0.26636346725985738</v>
      </c>
      <c r="E30" s="324">
        <v>0.24668259958608582</v>
      </c>
      <c r="F30" s="324">
        <v>0.28000000000000003</v>
      </c>
      <c r="G30" s="311">
        <v>0.23208226826095199</v>
      </c>
      <c r="H30" s="311">
        <v>0.22385578420302404</v>
      </c>
    </row>
    <row r="31" spans="1:8">
      <c r="A31" s="318" t="s">
        <v>37</v>
      </c>
      <c r="B31" s="325">
        <v>139</v>
      </c>
      <c r="C31" s="325">
        <v>91</v>
      </c>
      <c r="D31" s="324">
        <v>0.34406672239092395</v>
      </c>
      <c r="E31" s="324">
        <v>0.2506375227686703</v>
      </c>
      <c r="F31" s="324">
        <v>0.27</v>
      </c>
      <c r="G31" s="311">
        <v>0.24339672296737114</v>
      </c>
      <c r="H31" s="311">
        <v>0.2812222350986982</v>
      </c>
    </row>
    <row r="32" spans="1:8">
      <c r="A32" s="318" t="s">
        <v>280</v>
      </c>
      <c r="B32" s="325">
        <v>129</v>
      </c>
      <c r="C32" s="325">
        <v>121</v>
      </c>
      <c r="D32" s="324">
        <v>0.34199561551498414</v>
      </c>
      <c r="E32" s="324">
        <v>0.33496268754919767</v>
      </c>
      <c r="F32" s="324">
        <v>0.4</v>
      </c>
      <c r="G32" s="311">
        <v>0.34889747125734244</v>
      </c>
      <c r="H32" s="311">
        <v>0.32063044955833819</v>
      </c>
    </row>
    <row r="33" spans="1:8">
      <c r="A33" s="318" t="s">
        <v>279</v>
      </c>
      <c r="B33" s="325">
        <v>237</v>
      </c>
      <c r="C33" s="325">
        <v>207</v>
      </c>
      <c r="D33" s="324">
        <v>0.69558841657181369</v>
      </c>
      <c r="E33" s="324">
        <v>0.59495117819614107</v>
      </c>
      <c r="F33" s="324">
        <v>0.55000000000000004</v>
      </c>
      <c r="G33" s="311">
        <v>0.57308326369656382</v>
      </c>
      <c r="H33" s="311">
        <v>0.50426002277696236</v>
      </c>
    </row>
    <row r="34" spans="1:8">
      <c r="A34" s="318" t="s">
        <v>278</v>
      </c>
      <c r="B34" s="325">
        <v>479</v>
      </c>
      <c r="C34" s="325">
        <v>366</v>
      </c>
      <c r="D34" s="324">
        <v>1.5523880893620463</v>
      </c>
      <c r="E34" s="324">
        <v>1.0957663572560561</v>
      </c>
      <c r="F34" s="324">
        <v>1.19</v>
      </c>
      <c r="G34" s="311">
        <v>0.99021908954063254</v>
      </c>
      <c r="H34" s="311">
        <v>1.030337238386537</v>
      </c>
    </row>
    <row r="35" spans="1:8">
      <c r="A35" s="318" t="s">
        <v>56</v>
      </c>
      <c r="B35" s="325">
        <v>2847</v>
      </c>
      <c r="C35" s="325">
        <v>1994</v>
      </c>
      <c r="D35" s="324">
        <v>3.5770220791479383</v>
      </c>
      <c r="E35" s="324">
        <v>3.2829820325953216</v>
      </c>
      <c r="F35" s="324">
        <v>3.1754803856088234</v>
      </c>
      <c r="G35" s="311">
        <v>3.0036982747517618</v>
      </c>
      <c r="H35" s="311">
        <v>3.1164235835432827</v>
      </c>
    </row>
    <row r="36" spans="1:8">
      <c r="A36" s="318" t="s">
        <v>114</v>
      </c>
      <c r="B36" s="325">
        <v>4820</v>
      </c>
      <c r="C36" s="325">
        <v>5469</v>
      </c>
      <c r="D36" s="324">
        <v>6.964294134900558</v>
      </c>
      <c r="E36" s="324">
        <v>6.8461504736659284</v>
      </c>
      <c r="F36" s="324">
        <v>6.827694557138301</v>
      </c>
      <c r="G36" s="311">
        <v>6.7250674457986559</v>
      </c>
      <c r="H36" s="311">
        <v>6.9306453902147247</v>
      </c>
    </row>
    <row r="37" spans="1:8">
      <c r="A37" s="318" t="s">
        <v>54</v>
      </c>
      <c r="B37" s="325">
        <v>9326</v>
      </c>
      <c r="C37" s="325">
        <v>8354</v>
      </c>
      <c r="D37" s="324">
        <v>15.690457523377537</v>
      </c>
      <c r="E37" s="324">
        <v>14.400978707290786</v>
      </c>
      <c r="F37" s="324">
        <v>14.053976207561833</v>
      </c>
      <c r="G37" s="311">
        <v>13.948357452954729</v>
      </c>
      <c r="H37" s="311">
        <v>13.743036151555057</v>
      </c>
    </row>
    <row r="38" spans="1:8">
      <c r="A38" s="326" t="s">
        <v>43</v>
      </c>
      <c r="B38" s="325">
        <v>46495</v>
      </c>
      <c r="C38" s="325">
        <v>47638</v>
      </c>
      <c r="D38" s="324">
        <v>68.94799656557565</v>
      </c>
      <c r="E38" s="324">
        <v>65.502009184644109</v>
      </c>
      <c r="F38" s="324">
        <v>67.667812054659635</v>
      </c>
      <c r="G38" s="311">
        <v>64.469781079102319</v>
      </c>
      <c r="H38" s="311">
        <v>64.888160614474728</v>
      </c>
    </row>
    <row r="39" spans="1:8" s="319" customFormat="1">
      <c r="A39" s="328" t="s">
        <v>5</v>
      </c>
      <c r="B39" s="322">
        <v>65126</v>
      </c>
      <c r="C39" s="322">
        <v>64697</v>
      </c>
      <c r="D39" s="321">
        <v>12.166561981351755</v>
      </c>
      <c r="E39" s="321">
        <v>12.076974583272229</v>
      </c>
      <c r="F39" s="321">
        <v>12.45</v>
      </c>
      <c r="G39" s="320">
        <v>12.052463531334761</v>
      </c>
      <c r="H39" s="320">
        <v>12.24983359239998</v>
      </c>
    </row>
    <row r="40" spans="1:8" s="301" customFormat="1">
      <c r="A40" s="544" t="s">
        <v>5</v>
      </c>
      <c r="B40" s="544"/>
      <c r="C40" s="544"/>
      <c r="D40" s="544"/>
      <c r="E40" s="544"/>
      <c r="F40" s="544"/>
      <c r="G40" s="544"/>
      <c r="H40" s="544"/>
    </row>
    <row r="41" spans="1:8">
      <c r="A41" s="327" t="s">
        <v>287</v>
      </c>
      <c r="B41" s="313">
        <v>900</v>
      </c>
      <c r="C41" s="313">
        <v>577</v>
      </c>
      <c r="D41" s="311">
        <v>9.2215949260735481</v>
      </c>
      <c r="E41" s="311">
        <v>6.601006968897484</v>
      </c>
      <c r="F41" s="311">
        <v>6.23</v>
      </c>
      <c r="G41" s="311">
        <v>5.7173754142844277</v>
      </c>
      <c r="H41" s="311">
        <v>5.9110979070410705</v>
      </c>
    </row>
    <row r="42" spans="1:8">
      <c r="A42" s="327" t="s">
        <v>286</v>
      </c>
      <c r="B42" s="325">
        <v>53</v>
      </c>
      <c r="C42" s="325">
        <v>45</v>
      </c>
      <c r="D42" s="324">
        <v>0.56200129012874778</v>
      </c>
      <c r="E42" s="324">
        <v>0.53817621577700514</v>
      </c>
      <c r="F42" s="324">
        <v>0.5</v>
      </c>
      <c r="G42" s="311">
        <v>0.58403295614538242</v>
      </c>
      <c r="H42" s="311">
        <v>0.45757748312047508</v>
      </c>
    </row>
    <row r="43" spans="1:8">
      <c r="A43" s="327" t="s">
        <v>285</v>
      </c>
      <c r="B43" s="325">
        <v>35</v>
      </c>
      <c r="C43" s="325">
        <v>30</v>
      </c>
      <c r="D43" s="324">
        <v>0.36138778070473199</v>
      </c>
      <c r="E43" s="324">
        <v>0.24959311123013003</v>
      </c>
      <c r="F43" s="324">
        <v>0.42</v>
      </c>
      <c r="G43" s="311">
        <v>0.2639692528614267</v>
      </c>
      <c r="H43" s="311">
        <v>0.31117265414715356</v>
      </c>
    </row>
    <row r="44" spans="1:8">
      <c r="A44" s="318" t="s">
        <v>284</v>
      </c>
      <c r="B44" s="325">
        <v>70</v>
      </c>
      <c r="C44" s="325">
        <v>33</v>
      </c>
      <c r="D44" s="324">
        <v>0.33652249829174774</v>
      </c>
      <c r="E44" s="324">
        <v>0.1814962028401563</v>
      </c>
      <c r="F44" s="324">
        <v>0.19</v>
      </c>
      <c r="G44" s="311">
        <v>0.22917323152486141</v>
      </c>
      <c r="H44" s="311">
        <v>0.17320152522312818</v>
      </c>
    </row>
    <row r="45" spans="1:8">
      <c r="A45" s="318" t="s">
        <v>283</v>
      </c>
      <c r="B45" s="325">
        <v>38</v>
      </c>
      <c r="C45" s="325">
        <v>25</v>
      </c>
      <c r="D45" s="324">
        <v>0.16870068720557896</v>
      </c>
      <c r="E45" s="324">
        <v>0.15102790110276407</v>
      </c>
      <c r="F45" s="324">
        <v>0.15720592666343522</v>
      </c>
      <c r="G45" s="311">
        <v>0.10343106707246122</v>
      </c>
      <c r="H45" s="311">
        <v>0.12873989391832741</v>
      </c>
    </row>
    <row r="46" spans="1:8">
      <c r="A46" s="318" t="s">
        <v>282</v>
      </c>
      <c r="B46" s="325">
        <v>58</v>
      </c>
      <c r="C46" s="325">
        <v>37</v>
      </c>
      <c r="D46" s="324">
        <v>0.15930498768435394</v>
      </c>
      <c r="E46" s="324">
        <v>0.1622351004999649</v>
      </c>
      <c r="F46" s="324">
        <v>0.16329489915723502</v>
      </c>
      <c r="G46" s="311">
        <v>9.8670500072301659E-2</v>
      </c>
      <c r="H46" s="311">
        <v>0.12813675308393996</v>
      </c>
    </row>
    <row r="47" spans="1:8">
      <c r="A47" s="318" t="s">
        <v>38</v>
      </c>
      <c r="B47" s="325">
        <v>131</v>
      </c>
      <c r="C47" s="325">
        <v>108</v>
      </c>
      <c r="D47" s="324">
        <v>0.20891354806533877</v>
      </c>
      <c r="E47" s="324">
        <v>0.16907824178520101</v>
      </c>
      <c r="F47" s="324">
        <v>0.13</v>
      </c>
      <c r="G47" s="311">
        <v>0.20557240591142617</v>
      </c>
      <c r="H47" s="311">
        <v>0.19514522056830624</v>
      </c>
    </row>
    <row r="48" spans="1:8">
      <c r="A48" s="318" t="s">
        <v>281</v>
      </c>
      <c r="B48" s="325">
        <v>282</v>
      </c>
      <c r="C48" s="325">
        <v>244</v>
      </c>
      <c r="D48" s="324">
        <v>0.41757908324564214</v>
      </c>
      <c r="E48" s="324">
        <v>0.40668374529035883</v>
      </c>
      <c r="F48" s="324">
        <v>0.4</v>
      </c>
      <c r="G48" s="311">
        <v>0.41411508881889264</v>
      </c>
      <c r="H48" s="311">
        <v>0.39244510995700799</v>
      </c>
    </row>
    <row r="49" spans="1:8">
      <c r="A49" s="318" t="s">
        <v>37</v>
      </c>
      <c r="B49" s="325">
        <v>539</v>
      </c>
      <c r="C49" s="325">
        <v>342</v>
      </c>
      <c r="D49" s="324">
        <v>0.65096071601945804</v>
      </c>
      <c r="E49" s="324">
        <v>0.55439719637489793</v>
      </c>
      <c r="F49" s="324">
        <v>0.55000000000000004</v>
      </c>
      <c r="G49" s="311">
        <v>0.50083310222751132</v>
      </c>
      <c r="H49" s="311">
        <v>0.51984492812991867</v>
      </c>
    </row>
    <row r="50" spans="1:8">
      <c r="A50" s="318" t="s">
        <v>280</v>
      </c>
      <c r="B50" s="325">
        <v>600</v>
      </c>
      <c r="C50" s="325">
        <v>478</v>
      </c>
      <c r="D50" s="324">
        <v>0.78098504934287216</v>
      </c>
      <c r="E50" s="324">
        <v>0.73863383224335988</v>
      </c>
      <c r="F50" s="324">
        <v>0.75</v>
      </c>
      <c r="G50" s="311">
        <v>0.68748894662246152</v>
      </c>
      <c r="H50" s="311">
        <v>0.61885434266146211</v>
      </c>
    </row>
    <row r="51" spans="1:8">
      <c r="A51" s="318" t="s">
        <v>279</v>
      </c>
      <c r="B51" s="325">
        <v>942</v>
      </c>
      <c r="C51" s="325">
        <v>798</v>
      </c>
      <c r="D51" s="324">
        <v>1.3643770141579463</v>
      </c>
      <c r="E51" s="324">
        <v>1.0660359061508646</v>
      </c>
      <c r="F51" s="324">
        <v>0.96</v>
      </c>
      <c r="G51" s="311">
        <v>0.99889872966139814</v>
      </c>
      <c r="H51" s="311">
        <v>0.95506525680843035</v>
      </c>
    </row>
    <row r="52" spans="1:8">
      <c r="A52" s="318" t="s">
        <v>278</v>
      </c>
      <c r="B52" s="325">
        <v>1585</v>
      </c>
      <c r="C52" s="325">
        <v>1229</v>
      </c>
      <c r="D52" s="324">
        <v>2.5735113137446834</v>
      </c>
      <c r="E52" s="324">
        <v>1.9573240412896455</v>
      </c>
      <c r="F52" s="324">
        <v>1.96</v>
      </c>
      <c r="G52" s="311">
        <v>1.7312575160966064</v>
      </c>
      <c r="H52" s="311">
        <v>1.7069871191224226</v>
      </c>
    </row>
    <row r="53" spans="1:8">
      <c r="A53" s="318" t="s">
        <v>56</v>
      </c>
      <c r="B53" s="325">
        <v>9784</v>
      </c>
      <c r="C53" s="325">
        <v>6614</v>
      </c>
      <c r="D53" s="324">
        <v>6.2962125085215392</v>
      </c>
      <c r="E53" s="324">
        <v>5.7026900312730495</v>
      </c>
      <c r="F53" s="324">
        <v>5.6961555098726695</v>
      </c>
      <c r="G53" s="311">
        <v>5.2688214835571729</v>
      </c>
      <c r="H53" s="311">
        <v>5.2444384886597151</v>
      </c>
    </row>
    <row r="54" spans="1:8">
      <c r="A54" s="318" t="s">
        <v>114</v>
      </c>
      <c r="B54" s="325">
        <v>15824</v>
      </c>
      <c r="C54" s="325">
        <v>17663</v>
      </c>
      <c r="D54" s="324">
        <v>12.168090980779352</v>
      </c>
      <c r="E54" s="324">
        <v>11.780688359822497</v>
      </c>
      <c r="F54" s="324">
        <v>12.000171431020444</v>
      </c>
      <c r="G54" s="311">
        <v>11.906072055988295</v>
      </c>
      <c r="H54" s="311">
        <v>11.890552789867145</v>
      </c>
    </row>
    <row r="55" spans="1:8">
      <c r="A55" s="318" t="s">
        <v>54</v>
      </c>
      <c r="B55" s="325">
        <v>24927</v>
      </c>
      <c r="C55" s="325">
        <v>22939</v>
      </c>
      <c r="D55" s="324">
        <v>24.276968713710318</v>
      </c>
      <c r="E55" s="324">
        <v>22.443817188156867</v>
      </c>
      <c r="F55" s="324">
        <v>22.139749534540396</v>
      </c>
      <c r="G55" s="311">
        <v>21.982501041604667</v>
      </c>
      <c r="H55" s="311">
        <v>21.615494103773031</v>
      </c>
    </row>
    <row r="56" spans="1:8">
      <c r="A56" s="326" t="s">
        <v>277</v>
      </c>
      <c r="B56" s="325">
        <v>79833</v>
      </c>
      <c r="C56" s="325">
        <v>81776</v>
      </c>
      <c r="D56" s="324">
        <v>76.668999340533276</v>
      </c>
      <c r="E56" s="324">
        <v>73.304830906439079</v>
      </c>
      <c r="F56" s="324">
        <v>75.478892066720306</v>
      </c>
      <c r="G56" s="311">
        <v>72.005778418826736</v>
      </c>
      <c r="H56" s="311">
        <v>72.938872130422297</v>
      </c>
    </row>
    <row r="57" spans="1:8" s="319" customFormat="1">
      <c r="A57" s="323" t="s">
        <v>5</v>
      </c>
      <c r="B57" s="322">
        <v>135601</v>
      </c>
      <c r="C57" s="322">
        <v>132938</v>
      </c>
      <c r="D57" s="321">
        <v>13.279932272727578</v>
      </c>
      <c r="E57" s="321">
        <v>13.108745688879219</v>
      </c>
      <c r="F57" s="321">
        <v>13.46</v>
      </c>
      <c r="G57" s="320">
        <v>13.067041180447207</v>
      </c>
      <c r="H57" s="320">
        <v>13.220059170947414</v>
      </c>
    </row>
  </sheetData>
  <mergeCells count="6">
    <mergeCell ref="A40:H40"/>
    <mergeCell ref="A2:A3"/>
    <mergeCell ref="B2:C2"/>
    <mergeCell ref="D2:H2"/>
    <mergeCell ref="A4:H4"/>
    <mergeCell ref="A22:H22"/>
  </mergeCells>
  <pageMargins left="0.74803149606299213" right="0.74803149606299213" top="0.62992125984251968" bottom="0.86614173228346458" header="0.51181102362204722" footer="0.51181102362204722"/>
  <pageSetup paperSize="9" orientation="portrait" verticalDpi="300" r:id="rId1"/>
  <headerFooter alignWithMargins="0"/>
  <legacy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83A40-7054-43FF-AEDB-F2C185885147}">
  <sheetPr codeName="Munka45"/>
  <dimension ref="A1:J39"/>
  <sheetViews>
    <sheetView zoomScaleNormal="100" workbookViewId="0"/>
  </sheetViews>
  <sheetFormatPr defaultRowHeight="11.25"/>
  <cols>
    <col min="1" max="1" width="10.7109375" style="297" customWidth="1"/>
    <col min="2" max="2" width="8.7109375" style="297" customWidth="1"/>
    <col min="3" max="10" width="8.5703125" style="297" customWidth="1"/>
    <col min="11" max="16384" width="9.140625" style="297"/>
  </cols>
  <sheetData>
    <row r="1" spans="1:10" ht="12" thickBot="1">
      <c r="A1" s="306" t="s">
        <v>294</v>
      </c>
      <c r="B1" s="305"/>
      <c r="C1" s="305"/>
      <c r="D1" s="305"/>
      <c r="E1" s="305"/>
      <c r="F1" s="305"/>
      <c r="G1" s="305"/>
      <c r="H1" s="305"/>
      <c r="I1" s="305"/>
      <c r="J1" s="305"/>
    </row>
    <row r="2" spans="1:10">
      <c r="A2" s="519" t="s">
        <v>289</v>
      </c>
      <c r="B2" s="517" t="s">
        <v>5</v>
      </c>
      <c r="C2" s="558" t="s">
        <v>203</v>
      </c>
      <c r="D2" s="559"/>
      <c r="E2" s="559"/>
      <c r="F2" s="559"/>
      <c r="G2" s="559"/>
      <c r="H2" s="559"/>
      <c r="I2" s="559"/>
      <c r="J2" s="559"/>
    </row>
    <row r="3" spans="1:10" ht="56.25">
      <c r="A3" s="520"/>
      <c r="B3" s="518"/>
      <c r="C3" s="304" t="s">
        <v>275</v>
      </c>
      <c r="D3" s="304" t="s">
        <v>293</v>
      </c>
      <c r="E3" s="304" t="s">
        <v>273</v>
      </c>
      <c r="F3" s="304" t="s">
        <v>292</v>
      </c>
      <c r="G3" s="304" t="s">
        <v>271</v>
      </c>
      <c r="H3" s="304" t="s">
        <v>270</v>
      </c>
      <c r="I3" s="304" t="s">
        <v>269</v>
      </c>
      <c r="J3" s="314" t="s">
        <v>291</v>
      </c>
    </row>
    <row r="4" spans="1:10">
      <c r="A4" s="524" t="s">
        <v>7</v>
      </c>
      <c r="B4" s="524"/>
      <c r="C4" s="524"/>
      <c r="D4" s="524"/>
      <c r="E4" s="524"/>
      <c r="F4" s="524"/>
      <c r="G4" s="524"/>
      <c r="H4" s="524"/>
      <c r="I4" s="524"/>
      <c r="J4" s="524"/>
    </row>
    <row r="5" spans="1:10">
      <c r="A5" s="337" t="s">
        <v>5</v>
      </c>
      <c r="B5" s="336">
        <v>1429.3344392499873</v>
      </c>
      <c r="C5" s="336">
        <v>116.896228153957</v>
      </c>
      <c r="D5" s="336">
        <v>99.469662695420496</v>
      </c>
      <c r="E5" s="336">
        <v>232.64045979322708</v>
      </c>
      <c r="F5" s="336">
        <v>135.97747951540742</v>
      </c>
      <c r="G5" s="336">
        <v>62.354429531325927</v>
      </c>
      <c r="H5" s="336">
        <v>83.216039142747022</v>
      </c>
      <c r="I5" s="336">
        <v>20.92444578494948</v>
      </c>
      <c r="J5" s="336">
        <v>39.356390019940015</v>
      </c>
    </row>
    <row r="6" spans="1:10">
      <c r="A6" s="335" t="s">
        <v>22</v>
      </c>
      <c r="B6" s="333"/>
      <c r="C6" s="333"/>
      <c r="D6" s="333"/>
      <c r="E6" s="333"/>
      <c r="F6" s="333"/>
      <c r="G6" s="333"/>
      <c r="H6" s="333"/>
      <c r="I6" s="333"/>
      <c r="J6" s="333"/>
    </row>
    <row r="7" spans="1:10">
      <c r="A7" s="334" t="s">
        <v>35</v>
      </c>
      <c r="B7" s="333">
        <v>139.04491903750801</v>
      </c>
      <c r="C7" s="333">
        <v>0.94108236235200016</v>
      </c>
      <c r="D7" s="333">
        <v>2.823247087056</v>
      </c>
      <c r="E7" s="333">
        <v>3.0585176776440002</v>
      </c>
      <c r="F7" s="333">
        <v>3.0585176776440002</v>
      </c>
      <c r="G7" s="333">
        <v>0.23527059058800004</v>
      </c>
      <c r="H7" s="333">
        <v>9.175553032932001</v>
      </c>
      <c r="I7" s="333">
        <v>29.644094414088002</v>
      </c>
      <c r="J7" s="333">
        <v>28.703012051736</v>
      </c>
    </row>
    <row r="8" spans="1:10">
      <c r="A8" s="334" t="s">
        <v>34</v>
      </c>
      <c r="B8" s="333">
        <v>236.5948977199983</v>
      </c>
      <c r="C8" s="333">
        <v>4.9347719107299763</v>
      </c>
      <c r="D8" s="333">
        <v>8.4987738462571816</v>
      </c>
      <c r="E8" s="333">
        <v>11.788621786743832</v>
      </c>
      <c r="F8" s="333">
        <v>8.4987738462571816</v>
      </c>
      <c r="G8" s="333">
        <v>2.4673859553649882</v>
      </c>
      <c r="H8" s="333">
        <v>33.995095385028726</v>
      </c>
      <c r="I8" s="333">
        <v>25.222167543730986</v>
      </c>
      <c r="J8" s="333">
        <v>38.107405310637041</v>
      </c>
    </row>
    <row r="9" spans="1:10">
      <c r="A9" s="334" t="s">
        <v>33</v>
      </c>
      <c r="B9" s="333">
        <v>518.30960317022436</v>
      </c>
      <c r="C9" s="333">
        <v>20.446778334204215</v>
      </c>
      <c r="D9" s="333">
        <v>34.402515927391221</v>
      </c>
      <c r="E9" s="333">
        <v>31.481547593933474</v>
      </c>
      <c r="F9" s="333">
        <v>22.394090556509379</v>
      </c>
      <c r="G9" s="333">
        <v>15.903049815492167</v>
      </c>
      <c r="H9" s="333">
        <v>79.515249077460837</v>
      </c>
      <c r="I9" s="333">
        <v>28.236027223424866</v>
      </c>
      <c r="J9" s="333">
        <v>58.419366669154897</v>
      </c>
    </row>
    <row r="10" spans="1:10">
      <c r="A10" s="334" t="s">
        <v>32</v>
      </c>
      <c r="B10" s="333">
        <v>965.22107010863931</v>
      </c>
      <c r="C10" s="333">
        <v>81.100281775585302</v>
      </c>
      <c r="D10" s="333">
        <v>60.346272659785917</v>
      </c>
      <c r="E10" s="333">
        <v>70.563630993717922</v>
      </c>
      <c r="F10" s="333">
        <v>43.423772919211032</v>
      </c>
      <c r="G10" s="333">
        <v>26.50127317863614</v>
      </c>
      <c r="H10" s="333">
        <v>154.53754480072161</v>
      </c>
      <c r="I10" s="333">
        <v>23.946933595153141</v>
      </c>
      <c r="J10" s="333">
        <v>72.479385681330172</v>
      </c>
    </row>
    <row r="11" spans="1:10">
      <c r="A11" s="334" t="s">
        <v>31</v>
      </c>
      <c r="B11" s="333">
        <v>1484.4485400414283</v>
      </c>
      <c r="C11" s="333">
        <v>171.62781057042486</v>
      </c>
      <c r="D11" s="333">
        <v>109.31371319408596</v>
      </c>
      <c r="E11" s="333">
        <v>129.11692210605807</v>
      </c>
      <c r="F11" s="333">
        <v>80.269006789860228</v>
      </c>
      <c r="G11" s="333">
        <v>40.398546180423075</v>
      </c>
      <c r="H11" s="333">
        <v>204.10507318605909</v>
      </c>
      <c r="I11" s="333">
        <v>22.707679552394669</v>
      </c>
      <c r="J11" s="333">
        <v>64.690482445775515</v>
      </c>
    </row>
    <row r="12" spans="1:10">
      <c r="A12" s="334" t="s">
        <v>30</v>
      </c>
      <c r="B12" s="333">
        <v>2069.0447668625416</v>
      </c>
      <c r="C12" s="333">
        <v>284.28901772320069</v>
      </c>
      <c r="D12" s="333">
        <v>153.32087666799418</v>
      </c>
      <c r="E12" s="333">
        <v>220.06425624420521</v>
      </c>
      <c r="F12" s="333">
        <v>121.83815045280031</v>
      </c>
      <c r="G12" s="333">
        <v>67.687861362666837</v>
      </c>
      <c r="H12" s="333">
        <v>217.86046540914163</v>
      </c>
      <c r="I12" s="333">
        <v>22.352735612787654</v>
      </c>
      <c r="J12" s="333">
        <v>68.632343149122647</v>
      </c>
    </row>
    <row r="13" spans="1:10">
      <c r="A13" s="334" t="s">
        <v>29</v>
      </c>
      <c r="B13" s="333">
        <v>2789.8821443159286</v>
      </c>
      <c r="C13" s="333">
        <v>364.62536238381301</v>
      </c>
      <c r="D13" s="333">
        <v>226.74517070643674</v>
      </c>
      <c r="E13" s="333">
        <v>343.90348386582582</v>
      </c>
      <c r="F13" s="333">
        <v>204.82779919702722</v>
      </c>
      <c r="G13" s="333">
        <v>113.57183418512209</v>
      </c>
      <c r="H13" s="333">
        <v>244.67756557777182</v>
      </c>
      <c r="I13" s="333">
        <v>19.924883190372295</v>
      </c>
      <c r="J13" s="333">
        <v>50.609203303545627</v>
      </c>
    </row>
    <row r="14" spans="1:10">
      <c r="A14" s="334" t="s">
        <v>28</v>
      </c>
      <c r="B14" s="333">
        <v>3746.7486432610149</v>
      </c>
      <c r="C14" s="333">
        <v>429.31494870699134</v>
      </c>
      <c r="D14" s="333">
        <v>305.31258722775675</v>
      </c>
      <c r="E14" s="333">
        <v>557.76361000022234</v>
      </c>
      <c r="F14" s="333">
        <v>317.66342004441361</v>
      </c>
      <c r="G14" s="333">
        <v>177.35795924719204</v>
      </c>
      <c r="H14" s="333">
        <v>222.80902401248915</v>
      </c>
      <c r="I14" s="333">
        <v>20.74939913198347</v>
      </c>
      <c r="J14" s="333">
        <v>59.283997519952777</v>
      </c>
    </row>
    <row r="15" spans="1:10">
      <c r="A15" s="334" t="s">
        <v>43</v>
      </c>
      <c r="B15" s="333">
        <v>8821.1316464363917</v>
      </c>
      <c r="C15" s="333">
        <v>491.72808961182426</v>
      </c>
      <c r="D15" s="333">
        <v>599.47933152886606</v>
      </c>
      <c r="E15" s="333">
        <v>1950.6333938411253</v>
      </c>
      <c r="F15" s="333">
        <v>1133.3260121058649</v>
      </c>
      <c r="G15" s="333">
        <v>468.7308221523117</v>
      </c>
      <c r="H15" s="333">
        <v>139.01718981143532</v>
      </c>
      <c r="I15" s="333">
        <v>29.198777785673222</v>
      </c>
      <c r="J15" s="333">
        <v>91.472277310870084</v>
      </c>
    </row>
    <row r="16" spans="1:10">
      <c r="A16" s="523" t="s">
        <v>6</v>
      </c>
      <c r="B16" s="523"/>
      <c r="C16" s="523"/>
      <c r="D16" s="523"/>
      <c r="E16" s="523"/>
      <c r="F16" s="523"/>
      <c r="G16" s="523"/>
      <c r="H16" s="523"/>
      <c r="I16" s="523"/>
      <c r="J16" s="523"/>
    </row>
    <row r="17" spans="1:10">
      <c r="A17" s="337" t="s">
        <v>5</v>
      </c>
      <c r="B17" s="336">
        <v>1224.983359239998</v>
      </c>
      <c r="C17" s="336">
        <v>48.736528226714604</v>
      </c>
      <c r="D17" s="336">
        <v>68.674198864916036</v>
      </c>
      <c r="E17" s="336">
        <v>265.66520106800021</v>
      </c>
      <c r="F17" s="336">
        <v>152.07917432671783</v>
      </c>
      <c r="G17" s="336">
        <v>40.70844432301336</v>
      </c>
      <c r="H17" s="336">
        <v>30.862681044889204</v>
      </c>
      <c r="I17" s="336">
        <v>6.2293386894285563</v>
      </c>
      <c r="J17" s="336">
        <v>10.81140544578634</v>
      </c>
    </row>
    <row r="18" spans="1:10">
      <c r="A18" s="335" t="s">
        <v>22</v>
      </c>
      <c r="B18" s="333"/>
      <c r="C18" s="333"/>
      <c r="D18" s="333"/>
      <c r="E18" s="333"/>
      <c r="F18" s="333"/>
      <c r="G18" s="333"/>
      <c r="H18" s="333"/>
      <c r="I18" s="333"/>
      <c r="J18" s="333"/>
    </row>
    <row r="19" spans="1:10">
      <c r="A19" s="334" t="s">
        <v>35</v>
      </c>
      <c r="B19" s="333">
        <v>50.426002277696234</v>
      </c>
      <c r="C19" s="333">
        <v>0.73081162721298887</v>
      </c>
      <c r="D19" s="333">
        <v>0.24360387573766298</v>
      </c>
      <c r="E19" s="333">
        <v>0.48720775147532597</v>
      </c>
      <c r="F19" s="333">
        <v>2.1924348816389667</v>
      </c>
      <c r="G19" s="333">
        <v>1.2180193786883149</v>
      </c>
      <c r="H19" s="333">
        <v>1.4616232544259777</v>
      </c>
      <c r="I19" s="333">
        <v>2.6796426331142928</v>
      </c>
      <c r="J19" s="333">
        <v>5.3592852662285857</v>
      </c>
    </row>
    <row r="20" spans="1:10">
      <c r="A20" s="334" t="s">
        <v>34</v>
      </c>
      <c r="B20" s="333">
        <v>103.0337238386537</v>
      </c>
      <c r="C20" s="333">
        <v>3.9411806932818356</v>
      </c>
      <c r="D20" s="333">
        <v>3.9411806932818356</v>
      </c>
      <c r="E20" s="333">
        <v>3.3781548799558587</v>
      </c>
      <c r="F20" s="333">
        <v>2.8151290666298823</v>
      </c>
      <c r="G20" s="333">
        <v>1.9705903466409178</v>
      </c>
      <c r="H20" s="333">
        <v>8.4453871998896464</v>
      </c>
      <c r="I20" s="333">
        <v>5.3487452265967761</v>
      </c>
      <c r="J20" s="333">
        <v>7.3193355732376935</v>
      </c>
    </row>
    <row r="21" spans="1:10">
      <c r="A21" s="334" t="s">
        <v>33</v>
      </c>
      <c r="B21" s="333">
        <v>207.76631790835626</v>
      </c>
      <c r="C21" s="333">
        <v>14.886683214617427</v>
      </c>
      <c r="D21" s="333">
        <v>3.2362354814385719</v>
      </c>
      <c r="E21" s="333">
        <v>8.4142122517402864</v>
      </c>
      <c r="F21" s="333">
        <v>9.0614593480280003</v>
      </c>
      <c r="G21" s="333">
        <v>4.8543532221578571</v>
      </c>
      <c r="H21" s="333">
        <v>27.508001592227856</v>
      </c>
      <c r="I21" s="333">
        <v>8.0905887035964277</v>
      </c>
      <c r="J21" s="333">
        <v>10.032329992459571</v>
      </c>
    </row>
    <row r="22" spans="1:10">
      <c r="A22" s="334" t="s">
        <v>32</v>
      </c>
      <c r="B22" s="333">
        <v>408.66292865023354</v>
      </c>
      <c r="C22" s="333">
        <v>47.153414844257711</v>
      </c>
      <c r="D22" s="333">
        <v>13.904212069460609</v>
      </c>
      <c r="E22" s="333">
        <v>19.647256185107381</v>
      </c>
      <c r="F22" s="333">
        <v>26.901627699608564</v>
      </c>
      <c r="G22" s="333">
        <v>16.322335907627672</v>
      </c>
      <c r="H22" s="333">
        <v>48.060211283570361</v>
      </c>
      <c r="I22" s="333">
        <v>7.8589024740429512</v>
      </c>
      <c r="J22" s="333">
        <v>16.020070427856787</v>
      </c>
    </row>
    <row r="23" spans="1:10">
      <c r="A23" s="334" t="s">
        <v>31</v>
      </c>
      <c r="B23" s="333">
        <v>582.25626697599023</v>
      </c>
      <c r="C23" s="333">
        <v>78.527983375051321</v>
      </c>
      <c r="D23" s="333">
        <v>21.307897927986485</v>
      </c>
      <c r="E23" s="333">
        <v>33.757456267933648</v>
      </c>
      <c r="F23" s="333">
        <v>28.969164598723204</v>
      </c>
      <c r="G23" s="333">
        <v>24.420287512973278</v>
      </c>
      <c r="H23" s="333">
        <v>64.641937534341025</v>
      </c>
      <c r="I23" s="333">
        <v>8.1400958376577588</v>
      </c>
      <c r="J23" s="333">
        <v>20.58965417760492</v>
      </c>
    </row>
    <row r="24" spans="1:10">
      <c r="A24" s="334" t="s">
        <v>30</v>
      </c>
      <c r="B24" s="333">
        <v>817.67601775355831</v>
      </c>
      <c r="C24" s="333">
        <v>99.079609658646518</v>
      </c>
      <c r="D24" s="333">
        <v>32.577806436674528</v>
      </c>
      <c r="E24" s="333">
        <v>56.539994642162405</v>
      </c>
      <c r="F24" s="333">
        <v>49.809042899047839</v>
      </c>
      <c r="G24" s="333">
        <v>31.770092227500786</v>
      </c>
      <c r="H24" s="333">
        <v>79.425230568751957</v>
      </c>
      <c r="I24" s="333">
        <v>6.4617136733899896</v>
      </c>
      <c r="J24" s="333">
        <v>13.192665416504562</v>
      </c>
    </row>
    <row r="25" spans="1:10">
      <c r="A25" s="334" t="s">
        <v>29</v>
      </c>
      <c r="B25" s="333">
        <v>1109.6790071259882</v>
      </c>
      <c r="C25" s="333">
        <v>112.32463080376792</v>
      </c>
      <c r="D25" s="333">
        <v>62.472687918949575</v>
      </c>
      <c r="E25" s="333">
        <v>108.85392591938185</v>
      </c>
      <c r="F25" s="333">
        <v>73.200321197961117</v>
      </c>
      <c r="G25" s="333">
        <v>38.177753728246962</v>
      </c>
      <c r="H25" s="333">
        <v>81.088286844293137</v>
      </c>
      <c r="I25" s="333">
        <v>4.7327793877992104</v>
      </c>
      <c r="J25" s="333">
        <v>15.144894040957473</v>
      </c>
    </row>
    <row r="26" spans="1:10">
      <c r="A26" s="334" t="s">
        <v>28</v>
      </c>
      <c r="B26" s="333">
        <v>1662.5821065331195</v>
      </c>
      <c r="C26" s="333">
        <v>112.3970123705458</v>
      </c>
      <c r="D26" s="333">
        <v>111.70956886980851</v>
      </c>
      <c r="E26" s="333">
        <v>223.76285948998566</v>
      </c>
      <c r="F26" s="333">
        <v>156.73711816810058</v>
      </c>
      <c r="G26" s="333">
        <v>67.369463072253751</v>
      </c>
      <c r="H26" s="333">
        <v>71.837845827046081</v>
      </c>
      <c r="I26" s="333">
        <v>9.6242090103219642</v>
      </c>
      <c r="J26" s="333">
        <v>17.529809268800719</v>
      </c>
    </row>
    <row r="27" spans="1:10">
      <c r="A27" s="334" t="s">
        <v>43</v>
      </c>
      <c r="B27" s="333">
        <v>6488.8160614474718</v>
      </c>
      <c r="C27" s="333">
        <v>132.805652208558</v>
      </c>
      <c r="D27" s="333">
        <v>384.38723131543657</v>
      </c>
      <c r="E27" s="333">
        <v>1713.3972298784113</v>
      </c>
      <c r="F27" s="333">
        <v>938.76569745782729</v>
      </c>
      <c r="G27" s="333">
        <v>207.99408299740315</v>
      </c>
      <c r="H27" s="333">
        <v>42.90644148276489</v>
      </c>
      <c r="I27" s="333">
        <v>9.9433975499740868</v>
      </c>
      <c r="J27" s="333">
        <v>24.92659933760627</v>
      </c>
    </row>
    <row r="28" spans="1:10">
      <c r="A28" s="523" t="s">
        <v>5</v>
      </c>
      <c r="B28" s="523"/>
      <c r="C28" s="523"/>
      <c r="D28" s="523"/>
      <c r="E28" s="523"/>
      <c r="F28" s="523"/>
      <c r="G28" s="523"/>
      <c r="H28" s="523"/>
      <c r="I28" s="523"/>
      <c r="J28" s="523"/>
    </row>
    <row r="29" spans="1:10">
      <c r="A29" s="337" t="s">
        <v>5</v>
      </c>
      <c r="B29" s="336">
        <v>1322.0059170947413</v>
      </c>
      <c r="C29" s="336">
        <v>81.097641411091004</v>
      </c>
      <c r="D29" s="336">
        <v>83.295382521066614</v>
      </c>
      <c r="E29" s="336">
        <v>249.98559286229377</v>
      </c>
      <c r="F29" s="336">
        <v>144.43435240400808</v>
      </c>
      <c r="G29" s="336">
        <v>50.985604845452308</v>
      </c>
      <c r="H29" s="336">
        <v>55.719201082322854</v>
      </c>
      <c r="I29" s="336">
        <v>13.206335719672454</v>
      </c>
      <c r="J29" s="336">
        <v>24.364098278010172</v>
      </c>
    </row>
    <row r="30" spans="1:10">
      <c r="A30" s="335" t="s">
        <v>22</v>
      </c>
      <c r="B30" s="333"/>
      <c r="C30" s="333"/>
      <c r="D30" s="333"/>
      <c r="E30" s="333"/>
      <c r="F30" s="333"/>
      <c r="G30" s="333"/>
      <c r="H30" s="333"/>
      <c r="I30" s="333"/>
      <c r="J30" s="333"/>
    </row>
    <row r="31" spans="1:10">
      <c r="A31" s="334" t="s">
        <v>35</v>
      </c>
      <c r="B31" s="333">
        <v>95.506525680843041</v>
      </c>
      <c r="C31" s="333">
        <v>0.83777654106002675</v>
      </c>
      <c r="D31" s="333">
        <v>1.555870719111478</v>
      </c>
      <c r="E31" s="333">
        <v>1.7952354451286285</v>
      </c>
      <c r="F31" s="333">
        <v>2.6330119861886554</v>
      </c>
      <c r="G31" s="333">
        <v>0.71809417805145148</v>
      </c>
      <c r="H31" s="333">
        <v>5.3857063353858861</v>
      </c>
      <c r="I31" s="333">
        <v>16.396483732174808</v>
      </c>
      <c r="J31" s="333">
        <v>17.234260273234835</v>
      </c>
    </row>
    <row r="32" spans="1:10">
      <c r="A32" s="334" t="s">
        <v>34</v>
      </c>
      <c r="B32" s="333">
        <v>170.69871191224226</v>
      </c>
      <c r="C32" s="333">
        <v>4.4445555583334029</v>
      </c>
      <c r="D32" s="333">
        <v>6.2501562539063471</v>
      </c>
      <c r="E32" s="333">
        <v>7.6390798658855363</v>
      </c>
      <c r="F32" s="333">
        <v>5.6945868091146723</v>
      </c>
      <c r="G32" s="333">
        <v>2.2222777791667014</v>
      </c>
      <c r="H32" s="333">
        <v>21.389423624479502</v>
      </c>
      <c r="I32" s="333">
        <v>15.417052092968989</v>
      </c>
      <c r="J32" s="333">
        <v>22.917239597656607</v>
      </c>
    </row>
    <row r="33" spans="1:10">
      <c r="A33" s="334" t="s">
        <v>33</v>
      </c>
      <c r="B33" s="333">
        <v>362.81553932959338</v>
      </c>
      <c r="C33" s="333">
        <v>17.662748453294185</v>
      </c>
      <c r="D33" s="333">
        <v>18.797053399836013</v>
      </c>
      <c r="E33" s="333">
        <v>19.931358346377841</v>
      </c>
      <c r="F33" s="333">
        <v>15.718225687793907</v>
      </c>
      <c r="G33" s="333">
        <v>10.370788082668145</v>
      </c>
      <c r="H33" s="333">
        <v>53.474376051257615</v>
      </c>
      <c r="I33" s="333">
        <v>18.148879144669252</v>
      </c>
      <c r="J33" s="333">
        <v>34.191191960046538</v>
      </c>
    </row>
    <row r="34" spans="1:10">
      <c r="A34" s="334" t="s">
        <v>32</v>
      </c>
      <c r="B34" s="333">
        <v>679.31881790762043</v>
      </c>
      <c r="C34" s="333">
        <v>63.661877792485562</v>
      </c>
      <c r="D34" s="333">
        <v>36.489125076180756</v>
      </c>
      <c r="E34" s="333">
        <v>44.408041582075299</v>
      </c>
      <c r="F34" s="333">
        <v>34.93639634953476</v>
      </c>
      <c r="G34" s="333">
        <v>21.272383555050055</v>
      </c>
      <c r="H34" s="333">
        <v>99.840457123337117</v>
      </c>
      <c r="I34" s="333">
        <v>15.682560139124494</v>
      </c>
      <c r="J34" s="333">
        <v>43.476404346087705</v>
      </c>
    </row>
    <row r="35" spans="1:10">
      <c r="A35" s="334" t="s">
        <v>31</v>
      </c>
      <c r="B35" s="333">
        <v>1011.2856159877049</v>
      </c>
      <c r="C35" s="333">
        <v>122.80076141494604</v>
      </c>
      <c r="D35" s="333">
        <v>63.158264817707419</v>
      </c>
      <c r="E35" s="333">
        <v>79.104784960548059</v>
      </c>
      <c r="F35" s="333">
        <v>53.364339060687179</v>
      </c>
      <c r="G35" s="333">
        <v>32.018603436412306</v>
      </c>
      <c r="H35" s="333">
        <v>130.96236621246291</v>
      </c>
      <c r="I35" s="333">
        <v>15.067578087723438</v>
      </c>
      <c r="J35" s="333">
        <v>41.561402891970488</v>
      </c>
    </row>
    <row r="36" spans="1:10">
      <c r="A36" s="334" t="s">
        <v>30</v>
      </c>
      <c r="B36" s="333">
        <v>1394.5226274321424</v>
      </c>
      <c r="C36" s="333">
        <v>184.45605780687407</v>
      </c>
      <c r="D36" s="333">
        <v>88.237044175121511</v>
      </c>
      <c r="E36" s="333">
        <v>131.92018611050239</v>
      </c>
      <c r="F36" s="333">
        <v>83.012482348963005</v>
      </c>
      <c r="G36" s="333">
        <v>48.327196891966217</v>
      </c>
      <c r="H36" s="333">
        <v>143.24007006717915</v>
      </c>
      <c r="I36" s="333">
        <v>13.787038152362737</v>
      </c>
      <c r="J36" s="333">
        <v>38.748833544008953</v>
      </c>
    </row>
    <row r="37" spans="1:10">
      <c r="A37" s="334" t="s">
        <v>29</v>
      </c>
      <c r="B37" s="333">
        <v>1852.1486015556077</v>
      </c>
      <c r="C37" s="333">
        <v>223.81449634694593</v>
      </c>
      <c r="D37" s="333">
        <v>135.06350802368806</v>
      </c>
      <c r="E37" s="333">
        <v>212.7206228065387</v>
      </c>
      <c r="F37" s="333">
        <v>131.36555017688565</v>
      </c>
      <c r="G37" s="333">
        <v>71.49385170484662</v>
      </c>
      <c r="H37" s="333">
        <v>153.37720402689999</v>
      </c>
      <c r="I37" s="333">
        <v>11.446060002007462</v>
      </c>
      <c r="J37" s="333">
        <v>30.816315390020094</v>
      </c>
    </row>
    <row r="38" spans="1:10">
      <c r="A38" s="334" t="s">
        <v>28</v>
      </c>
      <c r="B38" s="333">
        <v>2517.6928682260109</v>
      </c>
      <c r="C38" s="333">
        <v>242.42497950231933</v>
      </c>
      <c r="D38" s="333">
        <v>191.14277229990566</v>
      </c>
      <c r="E38" s="333">
        <v>360.79971865729806</v>
      </c>
      <c r="F38" s="333">
        <v>222.76342180020816</v>
      </c>
      <c r="G38" s="333">
        <v>112.4965414914609</v>
      </c>
      <c r="H38" s="333">
        <v>133.77967096281839</v>
      </c>
      <c r="I38" s="333">
        <v>14.188752980904979</v>
      </c>
      <c r="J38" s="333">
        <v>34.661096567639305</v>
      </c>
    </row>
    <row r="39" spans="1:10">
      <c r="A39" s="334" t="s">
        <v>43</v>
      </c>
      <c r="B39" s="333">
        <v>7293.8872130422296</v>
      </c>
      <c r="C39" s="333">
        <v>256.6988774106772</v>
      </c>
      <c r="D39" s="333">
        <v>458.63294914722104</v>
      </c>
      <c r="E39" s="333">
        <v>1795.2866589722412</v>
      </c>
      <c r="F39" s="333">
        <v>1005.9242319102215</v>
      </c>
      <c r="G39" s="333">
        <v>297.99546540273542</v>
      </c>
      <c r="H39" s="333">
        <v>76.08205087953705</v>
      </c>
      <c r="I39" s="333">
        <v>16.589989992489908</v>
      </c>
      <c r="J39" s="333">
        <v>47.896906591220862</v>
      </c>
    </row>
  </sheetData>
  <mergeCells count="6">
    <mergeCell ref="A4:J4"/>
    <mergeCell ref="A16:J16"/>
    <mergeCell ref="A28:J28"/>
    <mergeCell ref="C2:J2"/>
    <mergeCell ref="A2:A3"/>
    <mergeCell ref="B2:B3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  <legacy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DB458C-712B-4CAC-8D6D-9FC9333B9C0C}">
  <sheetPr codeName="Munka46"/>
  <dimension ref="A1:J29"/>
  <sheetViews>
    <sheetView zoomScaleNormal="100" workbookViewId="0"/>
  </sheetViews>
  <sheetFormatPr defaultRowHeight="11.25"/>
  <cols>
    <col min="1" max="1" width="9" style="297" customWidth="1"/>
    <col min="2" max="3" width="8.85546875" style="297" customWidth="1"/>
    <col min="4" max="7" width="8.7109375" style="297" customWidth="1"/>
    <col min="8" max="10" width="8.85546875" style="297" customWidth="1"/>
    <col min="11" max="16384" width="9.140625" style="297"/>
  </cols>
  <sheetData>
    <row r="1" spans="1:10" ht="12" thickBot="1">
      <c r="A1" s="306" t="s">
        <v>307</v>
      </c>
      <c r="B1" s="305"/>
      <c r="C1" s="305"/>
      <c r="D1" s="305"/>
      <c r="E1" s="305"/>
      <c r="F1" s="305"/>
      <c r="G1" s="305"/>
      <c r="H1" s="305"/>
      <c r="I1" s="305"/>
      <c r="J1" s="305"/>
    </row>
    <row r="2" spans="1:10" s="301" customFormat="1">
      <c r="A2" s="519" t="s">
        <v>8</v>
      </c>
      <c r="B2" s="517" t="s">
        <v>306</v>
      </c>
      <c r="C2" s="517" t="s">
        <v>305</v>
      </c>
      <c r="D2" s="517" t="s">
        <v>304</v>
      </c>
      <c r="E2" s="517" t="s">
        <v>303</v>
      </c>
      <c r="F2" s="341" t="s">
        <v>302</v>
      </c>
      <c r="G2" s="341" t="s">
        <v>301</v>
      </c>
      <c r="H2" s="517" t="s">
        <v>300</v>
      </c>
      <c r="I2" s="558" t="s">
        <v>203</v>
      </c>
      <c r="J2" s="559"/>
    </row>
    <row r="3" spans="1:10" s="301" customFormat="1" ht="26.25" customHeight="1">
      <c r="A3" s="520"/>
      <c r="B3" s="518"/>
      <c r="C3" s="518"/>
      <c r="D3" s="518"/>
      <c r="E3" s="518"/>
      <c r="F3" s="515" t="s">
        <v>299</v>
      </c>
      <c r="G3" s="522"/>
      <c r="H3" s="518"/>
      <c r="I3" s="304" t="s">
        <v>298</v>
      </c>
      <c r="J3" s="314" t="s">
        <v>297</v>
      </c>
    </row>
    <row r="4" spans="1:10">
      <c r="A4" s="531" t="s">
        <v>296</v>
      </c>
      <c r="B4" s="531"/>
      <c r="C4" s="531"/>
      <c r="D4" s="531"/>
      <c r="E4" s="531"/>
      <c r="F4" s="531"/>
      <c r="G4" s="531"/>
      <c r="H4" s="531"/>
      <c r="I4" s="531"/>
      <c r="J4" s="531"/>
    </row>
    <row r="5" spans="1:10">
      <c r="A5" s="299">
        <v>1960</v>
      </c>
      <c r="B5" s="313">
        <v>3237</v>
      </c>
      <c r="C5" s="313">
        <v>1852</v>
      </c>
      <c r="D5" s="319">
        <v>721</v>
      </c>
      <c r="E5" s="313">
        <v>1122</v>
      </c>
      <c r="F5" s="313">
        <v>1100</v>
      </c>
      <c r="G5" s="319">
        <v>796</v>
      </c>
      <c r="H5" s="313">
        <v>6976</v>
      </c>
      <c r="I5" s="313">
        <v>3988</v>
      </c>
      <c r="J5" s="313">
        <v>2988</v>
      </c>
    </row>
    <row r="6" spans="1:10">
      <c r="A6" s="310">
        <v>1970</v>
      </c>
      <c r="B6" s="325">
        <v>3712</v>
      </c>
      <c r="C6" s="325">
        <v>2059</v>
      </c>
      <c r="D6" s="339">
        <v>600</v>
      </c>
      <c r="E6" s="339">
        <v>434</v>
      </c>
      <c r="F6" s="339">
        <v>389</v>
      </c>
      <c r="G6" s="339">
        <v>314</v>
      </c>
      <c r="H6" s="325">
        <v>5449</v>
      </c>
      <c r="I6" s="325">
        <v>3147</v>
      </c>
      <c r="J6" s="325">
        <v>2302</v>
      </c>
    </row>
    <row r="7" spans="1:10">
      <c r="A7" s="310">
        <v>1980</v>
      </c>
      <c r="B7" s="325">
        <v>2282</v>
      </c>
      <c r="C7" s="325">
        <v>1162</v>
      </c>
      <c r="D7" s="339">
        <v>371</v>
      </c>
      <c r="E7" s="339">
        <v>307</v>
      </c>
      <c r="F7" s="339">
        <v>271</v>
      </c>
      <c r="G7" s="339">
        <v>212</v>
      </c>
      <c r="H7" s="325">
        <v>3443</v>
      </c>
      <c r="I7" s="325">
        <v>1968</v>
      </c>
      <c r="J7" s="325">
        <v>1475</v>
      </c>
    </row>
    <row r="8" spans="1:10">
      <c r="A8" s="310">
        <v>1990</v>
      </c>
      <c r="B8" s="325">
        <v>1097</v>
      </c>
      <c r="C8" s="339">
        <v>537</v>
      </c>
      <c r="D8" s="339">
        <v>264</v>
      </c>
      <c r="E8" s="339">
        <v>211</v>
      </c>
      <c r="F8" s="339">
        <v>150</v>
      </c>
      <c r="G8" s="339">
        <v>141</v>
      </c>
      <c r="H8" s="325">
        <v>1863</v>
      </c>
      <c r="I8" s="325">
        <v>1055</v>
      </c>
      <c r="J8" s="339">
        <v>808</v>
      </c>
    </row>
    <row r="9" spans="1:10">
      <c r="A9" s="310">
        <v>2000</v>
      </c>
      <c r="B9" s="339">
        <v>447</v>
      </c>
      <c r="C9" s="339">
        <v>225</v>
      </c>
      <c r="D9" s="339">
        <v>155</v>
      </c>
      <c r="E9" s="339">
        <v>155</v>
      </c>
      <c r="F9" s="339">
        <v>72</v>
      </c>
      <c r="G9" s="339">
        <v>71</v>
      </c>
      <c r="H9" s="339">
        <v>900</v>
      </c>
      <c r="I9" s="339">
        <v>492</v>
      </c>
      <c r="J9" s="339">
        <v>408</v>
      </c>
    </row>
    <row r="10" spans="1:10">
      <c r="A10" s="310">
        <v>2001</v>
      </c>
      <c r="B10" s="339">
        <v>381</v>
      </c>
      <c r="C10" s="339">
        <v>171</v>
      </c>
      <c r="D10" s="339">
        <v>134</v>
      </c>
      <c r="E10" s="339">
        <v>129</v>
      </c>
      <c r="F10" s="339">
        <v>72</v>
      </c>
      <c r="G10" s="339">
        <v>73</v>
      </c>
      <c r="H10" s="339">
        <v>789</v>
      </c>
      <c r="I10" s="339">
        <v>435</v>
      </c>
      <c r="J10" s="339">
        <v>354</v>
      </c>
    </row>
    <row r="11" spans="1:10">
      <c r="A11" s="310">
        <v>2002</v>
      </c>
      <c r="B11" s="339">
        <v>363</v>
      </c>
      <c r="C11" s="339">
        <v>175</v>
      </c>
      <c r="D11" s="339">
        <v>144</v>
      </c>
      <c r="E11" s="339">
        <v>82</v>
      </c>
      <c r="F11" s="339">
        <v>58</v>
      </c>
      <c r="G11" s="339">
        <v>46</v>
      </c>
      <c r="H11" s="339">
        <v>693</v>
      </c>
      <c r="I11" s="339">
        <v>362</v>
      </c>
      <c r="J11" s="339">
        <v>331</v>
      </c>
    </row>
    <row r="12" spans="1:10">
      <c r="A12" s="310">
        <v>2003</v>
      </c>
      <c r="B12" s="339">
        <v>336</v>
      </c>
      <c r="C12" s="339">
        <v>158</v>
      </c>
      <c r="D12" s="339">
        <v>113</v>
      </c>
      <c r="E12" s="339">
        <v>99</v>
      </c>
      <c r="F12" s="339">
        <v>82</v>
      </c>
      <c r="G12" s="339">
        <v>60</v>
      </c>
      <c r="H12" s="339">
        <v>690</v>
      </c>
      <c r="I12" s="339">
        <v>389</v>
      </c>
      <c r="J12" s="339">
        <v>301</v>
      </c>
    </row>
    <row r="13" spans="1:10">
      <c r="A13" s="310">
        <v>2004</v>
      </c>
      <c r="B13" s="339">
        <v>322</v>
      </c>
      <c r="C13" s="339">
        <v>132</v>
      </c>
      <c r="D13" s="339">
        <v>101</v>
      </c>
      <c r="E13" s="339">
        <v>95</v>
      </c>
      <c r="F13" s="339">
        <v>62</v>
      </c>
      <c r="G13" s="339">
        <v>48</v>
      </c>
      <c r="H13" s="339">
        <v>628</v>
      </c>
      <c r="I13" s="339">
        <v>354</v>
      </c>
      <c r="J13" s="339">
        <v>274</v>
      </c>
    </row>
    <row r="14" spans="1:10">
      <c r="A14" s="310">
        <v>2005</v>
      </c>
      <c r="B14" s="339">
        <f>116+85+61</f>
        <v>262</v>
      </c>
      <c r="C14" s="339">
        <v>116</v>
      </c>
      <c r="D14" s="339">
        <f>70+63</f>
        <v>133</v>
      </c>
      <c r="E14" s="339">
        <v>96</v>
      </c>
      <c r="F14" s="339">
        <v>72</v>
      </c>
      <c r="G14" s="339">
        <v>44</v>
      </c>
      <c r="H14" s="339">
        <v>607</v>
      </c>
      <c r="I14" s="339">
        <v>354</v>
      </c>
      <c r="J14" s="339">
        <v>253</v>
      </c>
    </row>
    <row r="15" spans="1:10">
      <c r="A15" s="310">
        <v>2006</v>
      </c>
      <c r="B15" s="339">
        <v>278</v>
      </c>
      <c r="C15" s="339">
        <v>114</v>
      </c>
      <c r="D15" s="339">
        <v>94</v>
      </c>
      <c r="E15" s="339">
        <v>100</v>
      </c>
      <c r="F15" s="339">
        <v>63</v>
      </c>
      <c r="G15" s="339">
        <v>36</v>
      </c>
      <c r="H15" s="339">
        <v>571</v>
      </c>
      <c r="I15" s="339">
        <v>323</v>
      </c>
      <c r="J15" s="339">
        <v>248</v>
      </c>
    </row>
    <row r="16" spans="1:10">
      <c r="A16" s="310">
        <v>2007</v>
      </c>
      <c r="B16" s="339">
        <v>277</v>
      </c>
      <c r="C16" s="339">
        <v>132</v>
      </c>
      <c r="D16" s="339">
        <v>107</v>
      </c>
      <c r="E16" s="339">
        <v>85</v>
      </c>
      <c r="F16" s="339">
        <v>58</v>
      </c>
      <c r="G16" s="339">
        <v>50</v>
      </c>
      <c r="H16" s="339">
        <v>577</v>
      </c>
      <c r="I16" s="339">
        <v>310</v>
      </c>
      <c r="J16" s="339">
        <v>267</v>
      </c>
    </row>
    <row r="17" spans="1:10">
      <c r="A17" s="523" t="s">
        <v>295</v>
      </c>
      <c r="B17" s="523"/>
      <c r="C17" s="523"/>
      <c r="D17" s="523"/>
      <c r="E17" s="523"/>
      <c r="F17" s="523"/>
      <c r="G17" s="523"/>
      <c r="H17" s="523"/>
      <c r="I17" s="523"/>
      <c r="J17" s="523"/>
    </row>
    <row r="18" spans="1:10">
      <c r="A18" s="299">
        <v>1960</v>
      </c>
      <c r="B18" s="340">
        <v>22.1</v>
      </c>
      <c r="C18" s="340">
        <v>12.6</v>
      </c>
      <c r="D18" s="340">
        <v>4.9000000000000004</v>
      </c>
      <c r="E18" s="340">
        <v>7.7</v>
      </c>
      <c r="F18" s="340">
        <v>7.5</v>
      </c>
      <c r="G18" s="340">
        <v>5.4</v>
      </c>
      <c r="H18" s="340">
        <v>47.6</v>
      </c>
      <c r="I18" s="340">
        <v>52.6</v>
      </c>
      <c r="J18" s="340">
        <v>42.3</v>
      </c>
    </row>
    <row r="19" spans="1:10">
      <c r="A19" s="310">
        <v>1970</v>
      </c>
      <c r="B19" s="338">
        <v>24.450167633827125</v>
      </c>
      <c r="C19" s="338">
        <v>13.562202359388483</v>
      </c>
      <c r="D19" s="338">
        <v>3.9520745097780909</v>
      </c>
      <c r="E19" s="338">
        <v>2.8586672287394856</v>
      </c>
      <c r="F19" s="338">
        <v>2.5622616405061294</v>
      </c>
      <c r="G19" s="338">
        <v>2.0682523267838677</v>
      </c>
      <c r="H19" s="338">
        <v>35.891423339634692</v>
      </c>
      <c r="I19" s="339">
        <v>40.200000000000003</v>
      </c>
      <c r="J19" s="339">
        <v>31.3</v>
      </c>
    </row>
    <row r="20" spans="1:10">
      <c r="A20" s="310">
        <v>1980</v>
      </c>
      <c r="B20" s="338">
        <v>15.349121898394463</v>
      </c>
      <c r="C20" s="338">
        <v>7.8158105372192663</v>
      </c>
      <c r="D20" s="338">
        <v>2.4954093883892838</v>
      </c>
      <c r="E20" s="338">
        <v>2.0649344534649869</v>
      </c>
      <c r="F20" s="338">
        <v>1.8227923025700699</v>
      </c>
      <c r="G20" s="338">
        <v>1.4259482219367337</v>
      </c>
      <c r="H20" s="338">
        <v>23.158206264755538</v>
      </c>
      <c r="I20" s="339">
        <v>25.9</v>
      </c>
      <c r="J20" s="339">
        <v>20.3</v>
      </c>
    </row>
    <row r="21" spans="1:10">
      <c r="A21" s="310">
        <v>1990</v>
      </c>
      <c r="B21" s="338">
        <v>8.7285863191145694</v>
      </c>
      <c r="C21" s="338">
        <v>4.2727902036139689</v>
      </c>
      <c r="D21" s="338">
        <v>2.100589597307426</v>
      </c>
      <c r="E21" s="338">
        <v>1.6788803220904049</v>
      </c>
      <c r="F21" s="338">
        <v>1.1935168166519465</v>
      </c>
      <c r="G21" s="338">
        <v>1.1219058076528299</v>
      </c>
      <c r="H21" s="338">
        <v>14.823478862817176</v>
      </c>
      <c r="I21" s="339">
        <v>16.399999999999999</v>
      </c>
      <c r="J21" s="339">
        <v>13.1</v>
      </c>
    </row>
    <row r="22" spans="1:10">
      <c r="A22" s="310">
        <v>2000</v>
      </c>
      <c r="B22" s="338">
        <v>4.5800588132831948</v>
      </c>
      <c r="C22" s="338">
        <v>2.305398731518387</v>
      </c>
      <c r="D22" s="338">
        <v>1.5881635706015556</v>
      </c>
      <c r="E22" s="338">
        <v>1.5881635706015556</v>
      </c>
      <c r="F22" s="338">
        <v>0.73772759408588373</v>
      </c>
      <c r="G22" s="338">
        <v>0.72748137750135766</v>
      </c>
      <c r="H22" s="338">
        <v>9.2215949260735481</v>
      </c>
      <c r="I22" s="339">
        <v>9.8000000000000007</v>
      </c>
      <c r="J22" s="339">
        <v>8.6</v>
      </c>
    </row>
    <row r="23" spans="1:10">
      <c r="A23" s="310">
        <v>2001</v>
      </c>
      <c r="B23" s="338">
        <v>3.925932795449627</v>
      </c>
      <c r="C23" s="338">
        <v>1.7620328294537697</v>
      </c>
      <c r="D23" s="338">
        <v>1.3807742640164045</v>
      </c>
      <c r="E23" s="338">
        <v>1.3292528362545983</v>
      </c>
      <c r="F23" s="338">
        <v>0.74190855977000836</v>
      </c>
      <c r="G23" s="338">
        <v>0.75221284532236954</v>
      </c>
      <c r="H23" s="338">
        <v>8.1300813008130088</v>
      </c>
      <c r="I23" s="339">
        <v>8.6999999999999993</v>
      </c>
      <c r="J23" s="339">
        <v>7.5</v>
      </c>
    </row>
    <row r="24" spans="1:10">
      <c r="A24" s="310">
        <v>2002</v>
      </c>
      <c r="B24" s="338">
        <v>3.7498450477253007</v>
      </c>
      <c r="C24" s="338">
        <v>1.8077765381595801</v>
      </c>
      <c r="D24" s="338">
        <v>1.4875418371141689</v>
      </c>
      <c r="E24" s="338">
        <v>0.84707243502334617</v>
      </c>
      <c r="F24" s="338">
        <v>0.59914879550431799</v>
      </c>
      <c r="G24" s="338">
        <v>0.4751869757448039</v>
      </c>
      <c r="H24" s="338">
        <v>7.1587950911119371</v>
      </c>
      <c r="I24" s="339">
        <v>7.3</v>
      </c>
      <c r="J24" s="338">
        <v>7</v>
      </c>
    </row>
    <row r="25" spans="1:10">
      <c r="A25" s="310">
        <v>2003</v>
      </c>
      <c r="B25" s="338">
        <v>3.5500332815620146</v>
      </c>
      <c r="C25" s="338">
        <v>1.6693608883535664</v>
      </c>
      <c r="D25" s="338">
        <v>1.1939100024300822</v>
      </c>
      <c r="E25" s="338">
        <v>1.0459919490316651</v>
      </c>
      <c r="F25" s="338">
        <v>0.86637716990501545</v>
      </c>
      <c r="G25" s="338">
        <v>0.63393451456464556</v>
      </c>
      <c r="H25" s="338">
        <v>7.2902469174934224</v>
      </c>
      <c r="I25" s="338">
        <v>8</v>
      </c>
      <c r="J25" s="338">
        <v>6.6</v>
      </c>
    </row>
    <row r="26" spans="1:10">
      <c r="A26" s="310">
        <v>2004</v>
      </c>
      <c r="B26" s="338">
        <v>3.3845927451990288</v>
      </c>
      <c r="C26" s="338">
        <v>1.387472802379726</v>
      </c>
      <c r="D26" s="338">
        <v>1.061626916972366</v>
      </c>
      <c r="E26" s="338">
        <v>0.99855997140965125</v>
      </c>
      <c r="F26" s="338">
        <v>0.65169177081471985</v>
      </c>
      <c r="G26" s="338">
        <v>0.50453556450171855</v>
      </c>
      <c r="H26" s="338">
        <v>6.601006968897484</v>
      </c>
      <c r="I26" s="338">
        <v>7.3</v>
      </c>
      <c r="J26" s="338">
        <v>5.9</v>
      </c>
    </row>
    <row r="27" spans="1:10">
      <c r="A27" s="310">
        <v>2005</v>
      </c>
      <c r="B27" s="338">
        <v>2.6872897349634859</v>
      </c>
      <c r="C27" s="338">
        <v>1.1897924017395585</v>
      </c>
      <c r="D27" s="338">
        <v>1.3641585295807008</v>
      </c>
      <c r="E27" s="338">
        <v>0.9846557807499795</v>
      </c>
      <c r="F27" s="338">
        <v>0.73849183556248466</v>
      </c>
      <c r="G27" s="338">
        <v>0.45130056617707393</v>
      </c>
      <c r="H27" s="338">
        <v>6.2258964470337244</v>
      </c>
      <c r="I27" s="338">
        <v>7</v>
      </c>
      <c r="J27" s="338">
        <v>5.4</v>
      </c>
    </row>
    <row r="28" spans="1:10">
      <c r="A28" s="310">
        <v>2006</v>
      </c>
      <c r="B28" s="338">
        <v>2.8</v>
      </c>
      <c r="C28" s="338">
        <v>1.1000000000000001</v>
      </c>
      <c r="D28" s="338">
        <v>0.9</v>
      </c>
      <c r="E28" s="338">
        <v>1</v>
      </c>
      <c r="F28" s="338">
        <v>0.6</v>
      </c>
      <c r="G28" s="338">
        <v>0.4</v>
      </c>
      <c r="H28" s="338">
        <v>5.7</v>
      </c>
      <c r="I28" s="338">
        <v>6.3</v>
      </c>
      <c r="J28" s="338">
        <v>5.0999999999999996</v>
      </c>
    </row>
    <row r="29" spans="1:10">
      <c r="A29" s="310">
        <v>2007</v>
      </c>
      <c r="B29" s="338">
        <v>2.8</v>
      </c>
      <c r="C29" s="338">
        <v>1.4</v>
      </c>
      <c r="D29" s="338">
        <v>1.1000000000000001</v>
      </c>
      <c r="E29" s="338">
        <v>0.9</v>
      </c>
      <c r="F29" s="338">
        <v>0.6</v>
      </c>
      <c r="G29" s="338">
        <v>0.5</v>
      </c>
      <c r="H29" s="338">
        <v>5.9</v>
      </c>
      <c r="I29" s="338">
        <v>6.2</v>
      </c>
      <c r="J29" s="338">
        <v>5.6</v>
      </c>
    </row>
  </sheetData>
  <mergeCells count="10">
    <mergeCell ref="E2:E3"/>
    <mergeCell ref="F3:G3"/>
    <mergeCell ref="A4:J4"/>
    <mergeCell ref="A17:J17"/>
    <mergeCell ref="H2:H3"/>
    <mergeCell ref="I2:J2"/>
    <mergeCell ref="A2:A3"/>
    <mergeCell ref="B2:B3"/>
    <mergeCell ref="C2:C3"/>
    <mergeCell ref="D2:D3"/>
  </mergeCells>
  <pageMargins left="0.74803149606299213" right="0.74803149606299213" top="0.62992125984251968" bottom="0.86614173228346458" header="0.51181102362204722" footer="0.51181102362204722"/>
  <pageSetup paperSize="9" orientation="portrait" verticalDpi="300" r:id="rId1"/>
  <headerFooter alignWithMargins="0"/>
  <legacy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DD2521-2FC1-4FDC-81CA-33E3E9E2D76E}">
  <sheetPr codeName="Munka47"/>
  <dimension ref="A1:I20"/>
  <sheetViews>
    <sheetView zoomScaleNormal="100" workbookViewId="0"/>
  </sheetViews>
  <sheetFormatPr defaultRowHeight="11.25"/>
  <cols>
    <col min="1" max="1" width="16" style="297" customWidth="1"/>
    <col min="2" max="9" width="9" style="297" customWidth="1"/>
    <col min="10" max="16384" width="9.140625" style="297"/>
  </cols>
  <sheetData>
    <row r="1" spans="1:9" ht="12" thickBot="1">
      <c r="A1" s="306" t="s">
        <v>322</v>
      </c>
      <c r="B1" s="305"/>
      <c r="C1" s="305"/>
      <c r="D1" s="305"/>
      <c r="E1" s="305"/>
      <c r="F1" s="305"/>
      <c r="G1" s="305"/>
      <c r="H1" s="305"/>
      <c r="I1" s="305"/>
    </row>
    <row r="2" spans="1:9" ht="67.5">
      <c r="A2" s="346" t="s">
        <v>321</v>
      </c>
      <c r="B2" s="345" t="s">
        <v>320</v>
      </c>
      <c r="C2" s="345" t="s">
        <v>319</v>
      </c>
      <c r="D2" s="345" t="s">
        <v>318</v>
      </c>
      <c r="E2" s="345" t="s">
        <v>317</v>
      </c>
      <c r="F2" s="345" t="s">
        <v>316</v>
      </c>
      <c r="G2" s="345" t="s">
        <v>315</v>
      </c>
      <c r="H2" s="345" t="s">
        <v>314</v>
      </c>
      <c r="I2" s="344" t="s">
        <v>313</v>
      </c>
    </row>
    <row r="3" spans="1:9" s="319" customFormat="1">
      <c r="A3" s="342">
        <v>1960</v>
      </c>
      <c r="B3" s="343">
        <v>173</v>
      </c>
      <c r="C3" s="340">
        <v>259</v>
      </c>
      <c r="D3" s="343">
        <v>1536</v>
      </c>
      <c r="E3" s="340">
        <v>447</v>
      </c>
      <c r="F3" s="343">
        <v>3395</v>
      </c>
      <c r="G3" s="343">
        <v>916</v>
      </c>
      <c r="H3" s="340">
        <v>85</v>
      </c>
      <c r="I3" s="340">
        <v>165</v>
      </c>
    </row>
    <row r="4" spans="1:9">
      <c r="A4" s="342">
        <v>1970</v>
      </c>
      <c r="B4" s="339">
        <v>41</v>
      </c>
      <c r="C4" s="339">
        <v>187</v>
      </c>
      <c r="D4" s="339">
        <v>597</v>
      </c>
      <c r="E4" s="339">
        <v>276</v>
      </c>
      <c r="F4" s="325">
        <v>3307</v>
      </c>
      <c r="G4" s="339">
        <v>930</v>
      </c>
      <c r="H4" s="339">
        <v>53</v>
      </c>
      <c r="I4" s="339">
        <v>58</v>
      </c>
    </row>
    <row r="5" spans="1:9">
      <c r="A5" s="342">
        <v>1980</v>
      </c>
      <c r="B5" s="339">
        <v>35</v>
      </c>
      <c r="C5" s="339">
        <v>123</v>
      </c>
      <c r="D5" s="339">
        <v>256</v>
      </c>
      <c r="E5" s="339">
        <v>33</v>
      </c>
      <c r="F5" s="325">
        <v>2094</v>
      </c>
      <c r="G5" s="339">
        <v>719</v>
      </c>
      <c r="H5" s="339">
        <v>96</v>
      </c>
      <c r="I5" s="339">
        <v>137</v>
      </c>
    </row>
    <row r="6" spans="1:9">
      <c r="A6" s="342">
        <v>1990</v>
      </c>
      <c r="B6" s="339">
        <v>25</v>
      </c>
      <c r="C6" s="339">
        <v>63</v>
      </c>
      <c r="D6" s="339">
        <v>111</v>
      </c>
      <c r="E6" s="339">
        <v>15</v>
      </c>
      <c r="F6" s="325">
        <v>1100</v>
      </c>
      <c r="G6" s="339">
        <v>419</v>
      </c>
      <c r="H6" s="339">
        <v>55</v>
      </c>
      <c r="I6" s="339">
        <v>84</v>
      </c>
    </row>
    <row r="7" spans="1:9">
      <c r="A7" s="342">
        <v>2000</v>
      </c>
      <c r="B7" s="339">
        <v>6</v>
      </c>
      <c r="C7" s="339">
        <v>19</v>
      </c>
      <c r="D7" s="339">
        <v>45</v>
      </c>
      <c r="E7" s="339">
        <v>3</v>
      </c>
      <c r="F7" s="339">
        <v>534</v>
      </c>
      <c r="G7" s="339">
        <v>204</v>
      </c>
      <c r="H7" s="339">
        <v>36</v>
      </c>
      <c r="I7" s="339">
        <v>60</v>
      </c>
    </row>
    <row r="8" spans="1:9">
      <c r="A8" s="342">
        <v>2001</v>
      </c>
      <c r="B8" s="339">
        <v>14</v>
      </c>
      <c r="C8" s="339">
        <v>17</v>
      </c>
      <c r="D8" s="339">
        <v>29</v>
      </c>
      <c r="E8" s="339">
        <v>4</v>
      </c>
      <c r="F8" s="339">
        <v>472</v>
      </c>
      <c r="G8" s="339">
        <v>189</v>
      </c>
      <c r="H8" s="339">
        <v>26</v>
      </c>
      <c r="I8" s="339">
        <v>40</v>
      </c>
    </row>
    <row r="9" spans="1:9">
      <c r="A9" s="342">
        <v>2002</v>
      </c>
      <c r="B9" s="339">
        <v>10</v>
      </c>
      <c r="C9" s="339">
        <v>15</v>
      </c>
      <c r="D9" s="339">
        <v>20</v>
      </c>
      <c r="E9" s="339">
        <v>7</v>
      </c>
      <c r="F9" s="339">
        <v>428</v>
      </c>
      <c r="G9" s="339">
        <v>147</v>
      </c>
      <c r="H9" s="339">
        <v>24</v>
      </c>
      <c r="I9" s="339">
        <v>45</v>
      </c>
    </row>
    <row r="10" spans="1:9">
      <c r="A10" s="342">
        <v>2003</v>
      </c>
      <c r="B10" s="339">
        <v>5</v>
      </c>
      <c r="C10" s="339">
        <v>25</v>
      </c>
      <c r="D10" s="339">
        <v>29</v>
      </c>
      <c r="E10" s="339">
        <v>7</v>
      </c>
      <c r="F10" s="339">
        <v>416</v>
      </c>
      <c r="G10" s="339">
        <v>155</v>
      </c>
      <c r="H10" s="339">
        <v>20</v>
      </c>
      <c r="I10" s="339">
        <v>36</v>
      </c>
    </row>
    <row r="11" spans="1:9">
      <c r="A11" s="342">
        <v>2004</v>
      </c>
      <c r="B11" s="339">
        <v>6</v>
      </c>
      <c r="C11" s="339">
        <v>20</v>
      </c>
      <c r="D11" s="339">
        <v>25</v>
      </c>
      <c r="E11" s="339">
        <v>5</v>
      </c>
      <c r="F11" s="339">
        <v>396</v>
      </c>
      <c r="G11" s="339">
        <v>126</v>
      </c>
      <c r="H11" s="339">
        <v>15</v>
      </c>
      <c r="I11" s="339">
        <v>36</v>
      </c>
    </row>
    <row r="12" spans="1:9">
      <c r="A12" s="342">
        <v>2005</v>
      </c>
      <c r="B12" s="339">
        <v>5</v>
      </c>
      <c r="C12" s="339">
        <v>21</v>
      </c>
      <c r="D12" s="339">
        <v>27</v>
      </c>
      <c r="E12" s="339">
        <v>8</v>
      </c>
      <c r="F12" s="339">
        <v>336</v>
      </c>
      <c r="G12" s="339">
        <v>154</v>
      </c>
      <c r="H12" s="339">
        <v>15</v>
      </c>
      <c r="I12" s="339">
        <v>41</v>
      </c>
    </row>
    <row r="13" spans="1:9">
      <c r="A13" s="342">
        <v>2006</v>
      </c>
      <c r="B13" s="339">
        <v>3</v>
      </c>
      <c r="C13" s="339">
        <v>16</v>
      </c>
      <c r="D13" s="339">
        <v>13</v>
      </c>
      <c r="E13" s="339">
        <v>5</v>
      </c>
      <c r="F13" s="339">
        <v>307</v>
      </c>
      <c r="G13" s="339">
        <v>161</v>
      </c>
      <c r="H13" s="339">
        <v>24</v>
      </c>
      <c r="I13" s="339">
        <v>42</v>
      </c>
    </row>
    <row r="14" spans="1:9">
      <c r="A14" s="342">
        <v>2007</v>
      </c>
      <c r="B14" s="339">
        <v>7</v>
      </c>
      <c r="C14" s="339">
        <v>17</v>
      </c>
      <c r="D14" s="339">
        <v>6</v>
      </c>
      <c r="E14" s="339">
        <v>2</v>
      </c>
      <c r="F14" s="339">
        <v>339</v>
      </c>
      <c r="G14" s="339">
        <v>147</v>
      </c>
      <c r="H14" s="339">
        <v>11</v>
      </c>
      <c r="I14" s="339">
        <v>48</v>
      </c>
    </row>
    <row r="15" spans="1:9">
      <c r="A15" s="335" t="s">
        <v>22</v>
      </c>
      <c r="D15" s="342"/>
      <c r="E15" s="339"/>
      <c r="F15" s="339"/>
      <c r="G15" s="339"/>
      <c r="H15" s="339"/>
      <c r="I15" s="339"/>
    </row>
    <row r="16" spans="1:9">
      <c r="A16" s="335" t="s">
        <v>312</v>
      </c>
      <c r="B16" s="339" t="s">
        <v>197</v>
      </c>
      <c r="C16" s="339" t="s">
        <v>197</v>
      </c>
      <c r="D16" s="339" t="s">
        <v>197</v>
      </c>
      <c r="E16" s="339" t="s">
        <v>197</v>
      </c>
      <c r="F16" s="339">
        <v>214</v>
      </c>
      <c r="G16" s="339">
        <v>57</v>
      </c>
      <c r="H16" s="339">
        <v>5</v>
      </c>
      <c r="I16" s="339">
        <v>1</v>
      </c>
    </row>
    <row r="17" spans="1:9">
      <c r="A17" s="335" t="s">
        <v>311</v>
      </c>
      <c r="B17" s="339" t="s">
        <v>197</v>
      </c>
      <c r="C17" s="339">
        <v>5</v>
      </c>
      <c r="D17" s="339" t="s">
        <v>197</v>
      </c>
      <c r="E17" s="339" t="s">
        <v>197</v>
      </c>
      <c r="F17" s="339">
        <v>67</v>
      </c>
      <c r="G17" s="339">
        <v>31</v>
      </c>
      <c r="H17" s="339">
        <v>1</v>
      </c>
      <c r="I17" s="339">
        <v>3</v>
      </c>
    </row>
    <row r="18" spans="1:9" ht="22.5">
      <c r="A18" s="335" t="s">
        <v>310</v>
      </c>
      <c r="B18" s="339">
        <v>3</v>
      </c>
      <c r="C18" s="339">
        <v>4</v>
      </c>
      <c r="D18" s="339">
        <v>5</v>
      </c>
      <c r="E18" s="339" t="s">
        <v>197</v>
      </c>
      <c r="F18" s="339">
        <v>38</v>
      </c>
      <c r="G18" s="339">
        <v>24</v>
      </c>
      <c r="H18" s="339">
        <v>2</v>
      </c>
      <c r="I18" s="339">
        <v>9</v>
      </c>
    </row>
    <row r="19" spans="1:9">
      <c r="A19" s="335" t="s">
        <v>309</v>
      </c>
      <c r="B19" s="339" t="s">
        <v>197</v>
      </c>
      <c r="C19" s="339">
        <v>1</v>
      </c>
      <c r="D19" s="339">
        <v>1</v>
      </c>
      <c r="E19" s="339">
        <v>2</v>
      </c>
      <c r="F19" s="339">
        <v>12</v>
      </c>
      <c r="G19" s="339">
        <v>22</v>
      </c>
      <c r="H19" s="339">
        <v>1</v>
      </c>
      <c r="I19" s="339">
        <v>19</v>
      </c>
    </row>
    <row r="20" spans="1:9">
      <c r="A20" s="335" t="s">
        <v>308</v>
      </c>
      <c r="B20" s="339">
        <v>4</v>
      </c>
      <c r="C20" s="339">
        <v>7</v>
      </c>
      <c r="D20" s="339" t="s">
        <v>197</v>
      </c>
      <c r="E20" s="339" t="s">
        <v>197</v>
      </c>
      <c r="F20" s="339">
        <v>8</v>
      </c>
      <c r="G20" s="339">
        <v>13</v>
      </c>
      <c r="H20" s="339">
        <v>2</v>
      </c>
      <c r="I20" s="339">
        <v>16</v>
      </c>
    </row>
  </sheetData>
  <pageMargins left="0.74803149606299213" right="0.74803149606299213" top="0.62992125984251968" bottom="0.86614173228346458" header="0.51181102362204722" footer="0.51181102362204722"/>
  <pageSetup paperSize="9" orientation="portrait" verticalDpi="300" r:id="rId1"/>
  <headerFooter alignWithMargins="0"/>
  <legacy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17F2F-2F9A-48D5-9E4A-6D7D46F250C5}">
  <sheetPr codeName="Munka21"/>
  <dimension ref="A1:G28"/>
  <sheetViews>
    <sheetView zoomScaleNormal="100" workbookViewId="0"/>
  </sheetViews>
  <sheetFormatPr defaultRowHeight="11.25"/>
  <cols>
    <col min="1" max="1" width="24.7109375" style="347" customWidth="1"/>
    <col min="2" max="7" width="10.5703125" style="347" customWidth="1"/>
    <col min="8" max="16384" width="9.140625" style="347"/>
  </cols>
  <sheetData>
    <row r="1" spans="1:7" ht="12" thickBot="1">
      <c r="A1" s="362" t="s">
        <v>337</v>
      </c>
      <c r="B1" s="362"/>
      <c r="C1" s="362"/>
      <c r="D1" s="362"/>
      <c r="E1" s="362"/>
      <c r="F1" s="361"/>
      <c r="G1" s="361"/>
    </row>
    <row r="2" spans="1:7">
      <c r="A2" s="542" t="s">
        <v>336</v>
      </c>
      <c r="B2" s="565">
        <v>2000</v>
      </c>
      <c r="C2" s="565">
        <v>2005</v>
      </c>
      <c r="D2" s="565">
        <v>2006</v>
      </c>
      <c r="E2" s="573">
        <v>2007</v>
      </c>
      <c r="F2" s="573"/>
      <c r="G2" s="593"/>
    </row>
    <row r="3" spans="1:7">
      <c r="A3" s="561"/>
      <c r="B3" s="570"/>
      <c r="C3" s="570"/>
      <c r="D3" s="570"/>
      <c r="E3" s="360" t="s">
        <v>84</v>
      </c>
      <c r="F3" s="360" t="s">
        <v>179</v>
      </c>
      <c r="G3" s="359" t="s">
        <v>178</v>
      </c>
    </row>
    <row r="4" spans="1:7" s="350" customFormat="1">
      <c r="A4" s="358" t="s">
        <v>5</v>
      </c>
      <c r="B4" s="357">
        <v>3269</v>
      </c>
      <c r="C4" s="357">
        <v>2621</v>
      </c>
      <c r="D4" s="357">
        <v>2461</v>
      </c>
      <c r="E4" s="357">
        <v>2450</v>
      </c>
      <c r="F4" s="357">
        <v>1879</v>
      </c>
      <c r="G4" s="357">
        <v>571</v>
      </c>
    </row>
    <row r="5" spans="1:7" s="356" customFormat="1">
      <c r="A5" s="523" t="s">
        <v>335</v>
      </c>
      <c r="B5" s="523"/>
      <c r="C5" s="523"/>
      <c r="D5" s="523"/>
      <c r="E5" s="523"/>
      <c r="F5" s="523"/>
      <c r="G5" s="523"/>
    </row>
    <row r="6" spans="1:7" s="350" customFormat="1">
      <c r="A6" s="355" t="s">
        <v>334</v>
      </c>
      <c r="B6" s="353" t="s">
        <v>197</v>
      </c>
      <c r="C6" s="353" t="s">
        <v>197</v>
      </c>
      <c r="D6" s="353" t="s">
        <v>197</v>
      </c>
      <c r="E6" s="353" t="s">
        <v>197</v>
      </c>
      <c r="F6" s="353" t="s">
        <v>197</v>
      </c>
      <c r="G6" s="353" t="s">
        <v>197</v>
      </c>
    </row>
    <row r="7" spans="1:7">
      <c r="A7" s="351" t="s">
        <v>38</v>
      </c>
      <c r="B7" s="348">
        <v>11</v>
      </c>
      <c r="C7" s="347">
        <v>5</v>
      </c>
      <c r="D7" s="347">
        <v>3</v>
      </c>
      <c r="E7" s="347">
        <v>2</v>
      </c>
      <c r="F7" s="348">
        <v>2</v>
      </c>
      <c r="G7" s="353" t="s">
        <v>197</v>
      </c>
    </row>
    <row r="8" spans="1:7">
      <c r="A8" s="351" t="s">
        <v>281</v>
      </c>
      <c r="B8" s="348">
        <v>46</v>
      </c>
      <c r="C8" s="347">
        <v>39</v>
      </c>
      <c r="D8" s="347">
        <v>40</v>
      </c>
      <c r="E8" s="347">
        <v>37</v>
      </c>
      <c r="F8" s="348">
        <v>32</v>
      </c>
      <c r="G8" s="348">
        <v>5</v>
      </c>
    </row>
    <row r="9" spans="1:7">
      <c r="A9" s="351" t="s">
        <v>333</v>
      </c>
      <c r="B9" s="348">
        <v>115</v>
      </c>
      <c r="C9" s="347">
        <v>58</v>
      </c>
      <c r="D9" s="347">
        <v>59</v>
      </c>
      <c r="E9" s="347">
        <v>52</v>
      </c>
      <c r="F9" s="348">
        <v>45</v>
      </c>
      <c r="G9" s="348">
        <v>7</v>
      </c>
    </row>
    <row r="10" spans="1:7">
      <c r="A10" s="351" t="s">
        <v>280</v>
      </c>
      <c r="B10" s="348">
        <v>146</v>
      </c>
      <c r="C10" s="347">
        <v>125</v>
      </c>
      <c r="D10" s="347">
        <v>87</v>
      </c>
      <c r="E10" s="347">
        <v>78</v>
      </c>
      <c r="F10" s="348">
        <v>68</v>
      </c>
      <c r="G10" s="348">
        <v>10</v>
      </c>
    </row>
    <row r="11" spans="1:7">
      <c r="A11" s="351" t="s">
        <v>279</v>
      </c>
      <c r="B11" s="348">
        <v>203</v>
      </c>
      <c r="C11" s="347">
        <v>128</v>
      </c>
      <c r="D11" s="347">
        <v>161</v>
      </c>
      <c r="E11" s="347">
        <v>144</v>
      </c>
      <c r="F11" s="348">
        <v>122</v>
      </c>
      <c r="G11" s="348">
        <v>22</v>
      </c>
    </row>
    <row r="12" spans="1:7">
      <c r="A12" s="351" t="s">
        <v>278</v>
      </c>
      <c r="B12" s="348">
        <v>237</v>
      </c>
      <c r="C12" s="347">
        <v>209</v>
      </c>
      <c r="D12" s="347">
        <v>152</v>
      </c>
      <c r="E12" s="347">
        <v>165</v>
      </c>
      <c r="F12" s="348">
        <v>139</v>
      </c>
      <c r="G12" s="348">
        <v>26</v>
      </c>
    </row>
    <row r="13" spans="1:7">
      <c r="A13" s="351" t="s">
        <v>332</v>
      </c>
      <c r="B13" s="348">
        <v>334</v>
      </c>
      <c r="C13" s="347">
        <v>234</v>
      </c>
      <c r="D13" s="347">
        <v>211</v>
      </c>
      <c r="E13" s="347">
        <v>211</v>
      </c>
      <c r="F13" s="348">
        <v>180</v>
      </c>
      <c r="G13" s="348">
        <v>31</v>
      </c>
    </row>
    <row r="14" spans="1:7">
      <c r="A14" s="351" t="s">
        <v>331</v>
      </c>
      <c r="B14" s="348">
        <v>462</v>
      </c>
      <c r="C14" s="347">
        <v>323</v>
      </c>
      <c r="D14" s="347">
        <v>294</v>
      </c>
      <c r="E14" s="347">
        <v>280</v>
      </c>
      <c r="F14" s="348">
        <v>227</v>
      </c>
      <c r="G14" s="348">
        <v>53</v>
      </c>
    </row>
    <row r="15" spans="1:7">
      <c r="A15" s="351" t="s">
        <v>330</v>
      </c>
      <c r="B15" s="348">
        <v>313</v>
      </c>
      <c r="C15" s="347">
        <v>360</v>
      </c>
      <c r="D15" s="347">
        <v>395</v>
      </c>
      <c r="E15" s="347">
        <v>331</v>
      </c>
      <c r="F15" s="348">
        <v>245</v>
      </c>
      <c r="G15" s="348">
        <v>86</v>
      </c>
    </row>
    <row r="16" spans="1:7">
      <c r="A16" s="351" t="s">
        <v>329</v>
      </c>
      <c r="B16" s="348">
        <v>276</v>
      </c>
      <c r="C16" s="347">
        <v>251</v>
      </c>
      <c r="D16" s="347">
        <v>220</v>
      </c>
      <c r="E16" s="347">
        <v>267</v>
      </c>
      <c r="F16" s="348">
        <v>218</v>
      </c>
      <c r="G16" s="348">
        <v>49</v>
      </c>
    </row>
    <row r="17" spans="1:7">
      <c r="A17" s="351" t="s">
        <v>328</v>
      </c>
      <c r="B17" s="348">
        <v>210</v>
      </c>
      <c r="C17" s="347">
        <v>195</v>
      </c>
      <c r="D17" s="347">
        <v>198</v>
      </c>
      <c r="E17" s="347">
        <v>175</v>
      </c>
      <c r="F17" s="348">
        <v>127</v>
      </c>
      <c r="G17" s="348">
        <v>48</v>
      </c>
    </row>
    <row r="18" spans="1:7">
      <c r="A18" s="351" t="s">
        <v>327</v>
      </c>
      <c r="B18" s="348">
        <v>212</v>
      </c>
      <c r="C18" s="347">
        <v>155</v>
      </c>
      <c r="D18" s="347">
        <v>186</v>
      </c>
      <c r="E18" s="347">
        <v>171</v>
      </c>
      <c r="F18" s="348">
        <v>120</v>
      </c>
      <c r="G18" s="348">
        <v>51</v>
      </c>
    </row>
    <row r="19" spans="1:7">
      <c r="A19" s="351" t="s">
        <v>326</v>
      </c>
      <c r="B19" s="348">
        <v>233</v>
      </c>
      <c r="C19" s="347">
        <v>147</v>
      </c>
      <c r="D19" s="347">
        <v>133</v>
      </c>
      <c r="E19" s="347">
        <v>153</v>
      </c>
      <c r="F19" s="348">
        <v>102</v>
      </c>
      <c r="G19" s="348">
        <v>51</v>
      </c>
    </row>
    <row r="20" spans="1:7">
      <c r="A20" s="351" t="s">
        <v>325</v>
      </c>
      <c r="B20" s="348">
        <v>208</v>
      </c>
      <c r="C20" s="347">
        <v>172</v>
      </c>
      <c r="D20" s="347">
        <v>126</v>
      </c>
      <c r="E20" s="347">
        <v>151</v>
      </c>
      <c r="F20" s="348">
        <v>102</v>
      </c>
      <c r="G20" s="348">
        <v>49</v>
      </c>
    </row>
    <row r="21" spans="1:7">
      <c r="A21" s="351" t="s">
        <v>324</v>
      </c>
      <c r="B21" s="348">
        <v>263</v>
      </c>
      <c r="C21" s="347">
        <v>218</v>
      </c>
      <c r="D21" s="347">
        <v>196</v>
      </c>
      <c r="E21" s="347">
        <v>233</v>
      </c>
      <c r="F21" s="348">
        <v>150</v>
      </c>
      <c r="G21" s="348">
        <v>83</v>
      </c>
    </row>
    <row r="22" spans="1:7">
      <c r="A22" s="349" t="s">
        <v>216</v>
      </c>
      <c r="B22" s="348" t="s">
        <v>82</v>
      </c>
      <c r="C22" s="347">
        <v>2</v>
      </c>
      <c r="D22" s="348" t="s">
        <v>82</v>
      </c>
      <c r="E22" s="348" t="s">
        <v>82</v>
      </c>
      <c r="F22" s="348" t="s">
        <v>82</v>
      </c>
      <c r="G22" s="348" t="s">
        <v>82</v>
      </c>
    </row>
    <row r="23" spans="1:7">
      <c r="A23" s="523" t="s">
        <v>323</v>
      </c>
      <c r="B23" s="523"/>
      <c r="C23" s="523"/>
      <c r="D23" s="523"/>
      <c r="E23" s="523"/>
      <c r="F23" s="523"/>
      <c r="G23" s="523"/>
    </row>
    <row r="24" spans="1:7" s="350" customFormat="1">
      <c r="A24" s="354" t="s">
        <v>62</v>
      </c>
      <c r="B24" s="353">
        <v>632</v>
      </c>
      <c r="C24" s="350">
        <v>552</v>
      </c>
      <c r="D24" s="350">
        <v>537</v>
      </c>
      <c r="E24" s="350">
        <f>SUM(F24:G24)</f>
        <v>528</v>
      </c>
      <c r="F24" s="353">
        <v>471</v>
      </c>
      <c r="G24" s="353">
        <v>57</v>
      </c>
    </row>
    <row r="25" spans="1:7">
      <c r="A25" s="351" t="s">
        <v>61</v>
      </c>
      <c r="B25" s="352">
        <v>1439</v>
      </c>
      <c r="C25" s="347">
        <v>1072</v>
      </c>
      <c r="D25" s="347">
        <v>964</v>
      </c>
      <c r="E25" s="350">
        <f>SUM(F25:G25)</f>
        <v>971</v>
      </c>
      <c r="F25" s="352">
        <v>797</v>
      </c>
      <c r="G25" s="352">
        <v>174</v>
      </c>
    </row>
    <row r="26" spans="1:7">
      <c r="A26" s="351" t="s">
        <v>59</v>
      </c>
      <c r="B26" s="348">
        <v>549</v>
      </c>
      <c r="C26" s="347">
        <v>543</v>
      </c>
      <c r="D26" s="347">
        <v>562</v>
      </c>
      <c r="E26" s="350">
        <f>SUM(F26:G26)</f>
        <v>528</v>
      </c>
      <c r="F26" s="348">
        <v>399</v>
      </c>
      <c r="G26" s="348">
        <v>129</v>
      </c>
    </row>
    <row r="27" spans="1:7">
      <c r="A27" s="351" t="s">
        <v>60</v>
      </c>
      <c r="B27" s="348">
        <v>647</v>
      </c>
      <c r="C27" s="347">
        <v>454</v>
      </c>
      <c r="D27" s="347">
        <v>398</v>
      </c>
      <c r="E27" s="350">
        <f>SUM(F27:G27)</f>
        <v>423</v>
      </c>
      <c r="F27" s="348">
        <v>212</v>
      </c>
      <c r="G27" s="348">
        <v>211</v>
      </c>
    </row>
    <row r="28" spans="1:7">
      <c r="A28" s="349" t="s">
        <v>216</v>
      </c>
      <c r="B28" s="348">
        <v>2</v>
      </c>
      <c r="C28" s="348" t="s">
        <v>82</v>
      </c>
      <c r="D28" s="348" t="s">
        <v>82</v>
      </c>
      <c r="E28" s="348" t="s">
        <v>82</v>
      </c>
      <c r="F28" s="348" t="s">
        <v>82</v>
      </c>
      <c r="G28" s="348" t="s">
        <v>82</v>
      </c>
    </row>
  </sheetData>
  <mergeCells count="7">
    <mergeCell ref="A5:G5"/>
    <mergeCell ref="A23:G23"/>
    <mergeCell ref="A2:A3"/>
    <mergeCell ref="E2:G2"/>
    <mergeCell ref="B2:B3"/>
    <mergeCell ref="C2:C3"/>
    <mergeCell ref="D2:D3"/>
  </mergeCells>
  <pageMargins left="0.74803149606299213" right="0.74803149606299213" top="0.62992125984251968" bottom="0.86614173228346458" header="0.51181102362204722" footer="0.59055118110236227"/>
  <pageSetup paperSize="9" orientation="portrait" horizontalDpi="2438" r:id="rId1"/>
  <headerFooter alignWithMargins="0"/>
  <legacy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F4BA75-4BD2-4806-BDFA-F57AA59B97B0}">
  <sheetPr codeName="Munka38"/>
  <dimension ref="A1:G47"/>
  <sheetViews>
    <sheetView zoomScaleNormal="100" workbookViewId="0">
      <selection sqref="A1:G1"/>
    </sheetView>
  </sheetViews>
  <sheetFormatPr defaultRowHeight="12.75"/>
  <cols>
    <col min="1" max="1" width="22" style="363" customWidth="1"/>
    <col min="2" max="7" width="11" style="363" customWidth="1"/>
    <col min="8" max="16384" width="9.140625" style="363"/>
  </cols>
  <sheetData>
    <row r="1" spans="1:7" ht="16.5" thickBot="1">
      <c r="A1" s="594" t="s">
        <v>356</v>
      </c>
      <c r="B1" s="595"/>
      <c r="C1" s="595"/>
      <c r="D1" s="595"/>
      <c r="E1" s="595"/>
      <c r="F1" s="595"/>
      <c r="G1" s="595"/>
    </row>
    <row r="2" spans="1:7">
      <c r="A2" s="600" t="s">
        <v>355</v>
      </c>
      <c r="B2" s="380" t="s">
        <v>354</v>
      </c>
      <c r="C2" s="380" t="s">
        <v>93</v>
      </c>
      <c r="D2" s="380" t="s">
        <v>13</v>
      </c>
      <c r="E2" s="380" t="s">
        <v>92</v>
      </c>
      <c r="F2" s="596" t="s">
        <v>5</v>
      </c>
      <c r="G2" s="598" t="s">
        <v>353</v>
      </c>
    </row>
    <row r="3" spans="1:7">
      <c r="A3" s="601"/>
      <c r="B3" s="528" t="s">
        <v>352</v>
      </c>
      <c r="C3" s="529"/>
      <c r="D3" s="529"/>
      <c r="E3" s="516"/>
      <c r="F3" s="597"/>
      <c r="G3" s="599"/>
    </row>
    <row r="4" spans="1:7" s="379" customFormat="1">
      <c r="A4" s="524" t="s">
        <v>351</v>
      </c>
      <c r="B4" s="524"/>
      <c r="C4" s="524"/>
      <c r="D4" s="524"/>
      <c r="E4" s="524"/>
      <c r="F4" s="524"/>
      <c r="G4" s="524"/>
    </row>
    <row r="5" spans="1:7" s="373" customFormat="1">
      <c r="A5" s="376" t="s">
        <v>346</v>
      </c>
      <c r="B5" s="375">
        <v>2341173</v>
      </c>
      <c r="C5" s="375">
        <v>3832516</v>
      </c>
      <c r="D5" s="375">
        <v>2705642</v>
      </c>
      <c r="E5" s="375">
        <v>1830132</v>
      </c>
      <c r="F5" s="375">
        <v>10709463</v>
      </c>
      <c r="G5" s="374">
        <v>100</v>
      </c>
    </row>
    <row r="6" spans="1:7">
      <c r="A6" s="370" t="s">
        <v>345</v>
      </c>
      <c r="B6" s="372">
        <v>2305988</v>
      </c>
      <c r="C6" s="372">
        <v>3542889</v>
      </c>
      <c r="D6" s="372">
        <v>2483061</v>
      </c>
      <c r="E6" s="372">
        <v>1627746</v>
      </c>
      <c r="F6" s="372">
        <v>9959684</v>
      </c>
      <c r="G6" s="371">
        <v>92.998911336637519</v>
      </c>
    </row>
    <row r="7" spans="1:7" ht="15" customHeight="1">
      <c r="A7" s="370" t="s">
        <v>344</v>
      </c>
      <c r="B7" s="13">
        <v>35185</v>
      </c>
      <c r="C7" s="13">
        <v>289627</v>
      </c>
      <c r="D7" s="13">
        <v>222581</v>
      </c>
      <c r="E7" s="13">
        <v>202386</v>
      </c>
      <c r="F7" s="13">
        <v>749779</v>
      </c>
      <c r="G7" s="371">
        <v>7.001088663362486</v>
      </c>
    </row>
    <row r="8" spans="1:7">
      <c r="A8" s="367" t="s">
        <v>22</v>
      </c>
      <c r="B8" s="365"/>
      <c r="C8" s="365"/>
      <c r="D8" s="365"/>
      <c r="E8" s="365"/>
      <c r="F8" s="365"/>
      <c r="G8" s="364"/>
    </row>
    <row r="9" spans="1:7">
      <c r="A9" s="366" t="s">
        <v>343</v>
      </c>
      <c r="B9" s="365">
        <v>2338308</v>
      </c>
      <c r="C9" s="365">
        <v>3829453</v>
      </c>
      <c r="D9" s="365">
        <v>2704270</v>
      </c>
      <c r="E9" s="365">
        <v>1828637</v>
      </c>
      <c r="F9" s="365">
        <v>10700668</v>
      </c>
      <c r="G9" s="364">
        <v>99.91787636784403</v>
      </c>
    </row>
    <row r="10" spans="1:7">
      <c r="A10" s="366" t="s">
        <v>342</v>
      </c>
      <c r="B10" s="365" t="s">
        <v>350</v>
      </c>
      <c r="C10" s="365" t="s">
        <v>350</v>
      </c>
      <c r="D10" s="365" t="s">
        <v>350</v>
      </c>
      <c r="E10" s="365" t="s">
        <v>350</v>
      </c>
      <c r="F10" s="365" t="s">
        <v>350</v>
      </c>
      <c r="G10" s="365" t="s">
        <v>350</v>
      </c>
    </row>
    <row r="11" spans="1:7">
      <c r="A11" s="366" t="s">
        <v>341</v>
      </c>
      <c r="B11" s="365" t="s">
        <v>350</v>
      </c>
      <c r="C11" s="365" t="s">
        <v>350</v>
      </c>
      <c r="D11" s="365" t="s">
        <v>350</v>
      </c>
      <c r="E11" s="365" t="s">
        <v>350</v>
      </c>
      <c r="F11" s="365" t="s">
        <v>350</v>
      </c>
      <c r="G11" s="365" t="s">
        <v>350</v>
      </c>
    </row>
    <row r="12" spans="1:7">
      <c r="A12" s="366" t="s">
        <v>340</v>
      </c>
      <c r="B12" s="365">
        <v>5915</v>
      </c>
      <c r="C12" s="365">
        <v>116833</v>
      </c>
      <c r="D12" s="365">
        <v>121139</v>
      </c>
      <c r="E12" s="365">
        <v>128145</v>
      </c>
      <c r="F12" s="365">
        <v>372032</v>
      </c>
      <c r="G12" s="364">
        <v>3.4738623215748539</v>
      </c>
    </row>
    <row r="13" spans="1:7">
      <c r="A13" s="366" t="s">
        <v>339</v>
      </c>
      <c r="B13" s="365" t="s">
        <v>350</v>
      </c>
      <c r="C13" s="365" t="s">
        <v>350</v>
      </c>
      <c r="D13" s="365" t="s">
        <v>350</v>
      </c>
      <c r="E13" s="365" t="s">
        <v>350</v>
      </c>
      <c r="F13" s="365" t="s">
        <v>350</v>
      </c>
      <c r="G13" s="365" t="s">
        <v>350</v>
      </c>
    </row>
    <row r="14" spans="1:7">
      <c r="A14" s="366" t="s">
        <v>338</v>
      </c>
      <c r="B14" s="365" t="s">
        <v>350</v>
      </c>
      <c r="C14" s="365" t="s">
        <v>350</v>
      </c>
      <c r="D14" s="365" t="s">
        <v>350</v>
      </c>
      <c r="E14" s="365" t="s">
        <v>350</v>
      </c>
      <c r="F14" s="365" t="s">
        <v>350</v>
      </c>
      <c r="G14" s="365" t="s">
        <v>350</v>
      </c>
    </row>
    <row r="15" spans="1:7" s="379" customFormat="1">
      <c r="A15" s="531" t="s">
        <v>349</v>
      </c>
      <c r="B15" s="531"/>
      <c r="C15" s="531"/>
      <c r="D15" s="531"/>
      <c r="E15" s="531"/>
      <c r="F15" s="531"/>
      <c r="G15" s="531"/>
    </row>
    <row r="16" spans="1:7" s="373" customFormat="1">
      <c r="A16" s="376" t="s">
        <v>346</v>
      </c>
      <c r="B16" s="375">
        <v>2130549</v>
      </c>
      <c r="C16" s="375">
        <v>3687555</v>
      </c>
      <c r="D16" s="375">
        <v>2596873</v>
      </c>
      <c r="E16" s="375">
        <v>1959846</v>
      </c>
      <c r="F16" s="375">
        <v>10374823</v>
      </c>
      <c r="G16" s="374">
        <v>100</v>
      </c>
    </row>
    <row r="17" spans="1:7">
      <c r="A17" s="370" t="s">
        <v>345</v>
      </c>
      <c r="B17" s="372">
        <v>2060510</v>
      </c>
      <c r="C17" s="372">
        <v>3274862</v>
      </c>
      <c r="D17" s="372">
        <v>2361113</v>
      </c>
      <c r="E17" s="372">
        <v>1736998</v>
      </c>
      <c r="F17" s="372">
        <v>9433483</v>
      </c>
      <c r="G17" s="378">
        <v>90.926688580614822</v>
      </c>
    </row>
    <row r="18" spans="1:7" ht="14.25" customHeight="1">
      <c r="A18" s="370" t="s">
        <v>344</v>
      </c>
      <c r="B18" s="369">
        <v>70039</v>
      </c>
      <c r="C18" s="369">
        <v>412693</v>
      </c>
      <c r="D18" s="369">
        <v>235760</v>
      </c>
      <c r="E18" s="369">
        <v>222848</v>
      </c>
      <c r="F18" s="369">
        <v>941340</v>
      </c>
      <c r="G18" s="368">
        <v>9.0733114193851794</v>
      </c>
    </row>
    <row r="19" spans="1:7">
      <c r="A19" s="367" t="s">
        <v>22</v>
      </c>
      <c r="B19" s="365"/>
      <c r="C19" s="365"/>
      <c r="D19" s="365"/>
      <c r="E19" s="365"/>
      <c r="F19" s="365"/>
      <c r="G19" s="377"/>
    </row>
    <row r="20" spans="1:7">
      <c r="A20" s="366" t="s">
        <v>343</v>
      </c>
      <c r="B20" s="365">
        <v>2125282</v>
      </c>
      <c r="C20" s="365">
        <v>3678873</v>
      </c>
      <c r="D20" s="365">
        <v>2592977</v>
      </c>
      <c r="E20" s="365">
        <v>1957074</v>
      </c>
      <c r="F20" s="365">
        <v>10354206</v>
      </c>
      <c r="G20" s="377">
        <v>99.801278537474815</v>
      </c>
    </row>
    <row r="21" spans="1:7">
      <c r="A21" s="366" t="s">
        <v>342</v>
      </c>
      <c r="B21" s="365">
        <v>13795</v>
      </c>
      <c r="C21" s="365">
        <v>146321</v>
      </c>
      <c r="D21" s="365">
        <v>49635</v>
      </c>
      <c r="E21" s="365">
        <v>19615</v>
      </c>
      <c r="F21" s="365">
        <v>229366</v>
      </c>
      <c r="G21" s="377">
        <v>2.2107943431902406</v>
      </c>
    </row>
    <row r="22" spans="1:7">
      <c r="A22" s="366" t="s">
        <v>341</v>
      </c>
      <c r="B22" s="365">
        <v>1632</v>
      </c>
      <c r="C22" s="365">
        <v>23358</v>
      </c>
      <c r="D22" s="365">
        <v>12443</v>
      </c>
      <c r="E22" s="365">
        <v>15771</v>
      </c>
      <c r="F22" s="365">
        <v>53204</v>
      </c>
      <c r="G22" s="377">
        <v>0.51281838735947594</v>
      </c>
    </row>
    <row r="23" spans="1:7">
      <c r="A23" s="366" t="s">
        <v>340</v>
      </c>
      <c r="B23" s="365">
        <v>19973</v>
      </c>
      <c r="C23" s="365">
        <v>166627</v>
      </c>
      <c r="D23" s="365">
        <v>124108</v>
      </c>
      <c r="E23" s="365">
        <v>143018</v>
      </c>
      <c r="F23" s="365">
        <v>453726</v>
      </c>
      <c r="G23" s="377">
        <v>4.3733372607898948</v>
      </c>
    </row>
    <row r="24" spans="1:7">
      <c r="A24" s="366" t="s">
        <v>339</v>
      </c>
      <c r="B24" s="365">
        <v>12299</v>
      </c>
      <c r="C24" s="365">
        <v>91283</v>
      </c>
      <c r="D24" s="365">
        <v>39881</v>
      </c>
      <c r="E24" s="365">
        <v>13324</v>
      </c>
      <c r="F24" s="365">
        <v>156787</v>
      </c>
      <c r="G24" s="377">
        <v>1.5112257818759895</v>
      </c>
    </row>
    <row r="25" spans="1:7">
      <c r="A25" s="366" t="s">
        <v>338</v>
      </c>
      <c r="B25" s="365">
        <v>318</v>
      </c>
      <c r="C25" s="365">
        <v>5183</v>
      </c>
      <c r="D25" s="365">
        <v>1925</v>
      </c>
      <c r="E25" s="365">
        <v>779</v>
      </c>
      <c r="F25" s="365">
        <v>8205</v>
      </c>
      <c r="G25" s="377">
        <v>7.9085686570267266E-2</v>
      </c>
    </row>
    <row r="26" spans="1:7">
      <c r="A26" s="531" t="s">
        <v>348</v>
      </c>
      <c r="B26" s="531"/>
      <c r="C26" s="531"/>
      <c r="D26" s="531"/>
      <c r="E26" s="531"/>
      <c r="F26" s="531"/>
      <c r="G26" s="531"/>
    </row>
    <row r="27" spans="1:7" s="373" customFormat="1">
      <c r="A27" s="376" t="s">
        <v>346</v>
      </c>
      <c r="B27" s="375">
        <v>1694936</v>
      </c>
      <c r="C27" s="375">
        <v>3574493</v>
      </c>
      <c r="D27" s="375">
        <v>2847327</v>
      </c>
      <c r="E27" s="375">
        <v>2081559</v>
      </c>
      <c r="F27" s="375">
        <v>10198315</v>
      </c>
      <c r="G27" s="374">
        <v>100</v>
      </c>
    </row>
    <row r="28" spans="1:7">
      <c r="A28" s="370" t="s">
        <v>345</v>
      </c>
      <c r="B28" s="372">
        <v>1391688</v>
      </c>
      <c r="C28" s="372">
        <v>2278913</v>
      </c>
      <c r="D28" s="372">
        <v>2255018</v>
      </c>
      <c r="E28" s="372">
        <v>1772954</v>
      </c>
      <c r="F28" s="372">
        <v>7698573</v>
      </c>
      <c r="G28" s="371">
        <v>75.488676315646259</v>
      </c>
    </row>
    <row r="29" spans="1:7" ht="10.5" customHeight="1">
      <c r="A29" s="370" t="s">
        <v>344</v>
      </c>
      <c r="B29" s="369">
        <v>181764</v>
      </c>
      <c r="C29" s="369">
        <v>1084662</v>
      </c>
      <c r="D29" s="369">
        <v>449073</v>
      </c>
      <c r="E29" s="369">
        <v>243137</v>
      </c>
      <c r="F29" s="369">
        <v>1958636</v>
      </c>
      <c r="G29" s="368">
        <v>19.20548639652727</v>
      </c>
    </row>
    <row r="30" spans="1:7">
      <c r="A30" s="367" t="s">
        <v>22</v>
      </c>
      <c r="B30" s="365"/>
      <c r="C30" s="365"/>
      <c r="D30" s="365"/>
      <c r="E30" s="365"/>
      <c r="F30" s="365"/>
      <c r="G30" s="364"/>
    </row>
    <row r="31" spans="1:7">
      <c r="A31" s="366" t="s">
        <v>343</v>
      </c>
      <c r="B31" s="365">
        <v>1690679</v>
      </c>
      <c r="C31" s="365">
        <v>3564984</v>
      </c>
      <c r="D31" s="365">
        <v>2842430</v>
      </c>
      <c r="E31" s="365">
        <v>2079130</v>
      </c>
      <c r="F31" s="365">
        <v>10177223</v>
      </c>
      <c r="G31" s="364">
        <v>99.793181520672775</v>
      </c>
    </row>
    <row r="32" spans="1:7">
      <c r="A32" s="366" t="s">
        <v>342</v>
      </c>
      <c r="B32" s="365">
        <v>93607</v>
      </c>
      <c r="C32" s="365">
        <v>697232</v>
      </c>
      <c r="D32" s="365">
        <v>167159</v>
      </c>
      <c r="E32" s="365">
        <v>41643</v>
      </c>
      <c r="F32" s="365">
        <v>999641</v>
      </c>
      <c r="G32" s="364">
        <v>9.8020212162499387</v>
      </c>
    </row>
    <row r="33" spans="1:7">
      <c r="A33" s="366" t="s">
        <v>341</v>
      </c>
      <c r="B33" s="365">
        <v>3429</v>
      </c>
      <c r="C33" s="365">
        <v>66575</v>
      </c>
      <c r="D33" s="365">
        <v>28402</v>
      </c>
      <c r="E33" s="365">
        <v>18177</v>
      </c>
      <c r="F33" s="365">
        <v>116583</v>
      </c>
      <c r="G33" s="364">
        <v>1.1431594336907616</v>
      </c>
    </row>
    <row r="34" spans="1:7">
      <c r="A34" s="366" t="s">
        <v>340</v>
      </c>
      <c r="B34" s="365">
        <v>86105</v>
      </c>
      <c r="C34" s="365">
        <v>544196</v>
      </c>
      <c r="D34" s="365">
        <v>251833</v>
      </c>
      <c r="E34" s="365">
        <v>158652</v>
      </c>
      <c r="F34" s="365">
        <v>1040786</v>
      </c>
      <c r="G34" s="364">
        <v>10.205470217383951</v>
      </c>
    </row>
    <row r="35" spans="1:7">
      <c r="A35" s="366" t="s">
        <v>339</v>
      </c>
      <c r="B35" s="365">
        <v>2421</v>
      </c>
      <c r="C35" s="365">
        <v>80107</v>
      </c>
      <c r="D35" s="365">
        <v>85271</v>
      </c>
      <c r="E35" s="365">
        <v>29907</v>
      </c>
      <c r="F35" s="365">
        <v>197706</v>
      </c>
      <c r="G35" s="364">
        <v>1.9386143691384312</v>
      </c>
    </row>
    <row r="36" spans="1:7">
      <c r="A36" s="366" t="s">
        <v>338</v>
      </c>
      <c r="B36" s="365">
        <v>809</v>
      </c>
      <c r="C36" s="365">
        <v>17592</v>
      </c>
      <c r="D36" s="365">
        <v>4606</v>
      </c>
      <c r="E36" s="365">
        <v>1706</v>
      </c>
      <c r="F36" s="365">
        <v>24713</v>
      </c>
      <c r="G36" s="364">
        <v>0.2423243447569525</v>
      </c>
    </row>
    <row r="37" spans="1:7">
      <c r="A37" s="531" t="s">
        <v>347</v>
      </c>
      <c r="B37" s="531"/>
      <c r="C37" s="531"/>
      <c r="D37" s="531"/>
      <c r="E37" s="531"/>
      <c r="F37" s="531"/>
      <c r="G37" s="531"/>
    </row>
    <row r="38" spans="1:7" s="373" customFormat="1">
      <c r="A38" s="376" t="s">
        <v>346</v>
      </c>
      <c r="B38" s="375">
        <v>1575057</v>
      </c>
      <c r="C38" s="375">
        <v>3599049</v>
      </c>
      <c r="D38" s="375">
        <v>2760607</v>
      </c>
      <c r="E38" s="375">
        <v>2155617</v>
      </c>
      <c r="F38" s="375">
        <v>10090330</v>
      </c>
      <c r="G38" s="374">
        <v>100</v>
      </c>
    </row>
    <row r="39" spans="1:7">
      <c r="A39" s="370" t="s">
        <v>345</v>
      </c>
      <c r="B39" s="372">
        <v>1411235</v>
      </c>
      <c r="C39" s="372">
        <v>2251698</v>
      </c>
      <c r="D39" s="372">
        <v>2256775</v>
      </c>
      <c r="E39" s="372">
        <v>1884882</v>
      </c>
      <c r="F39" s="372">
        <v>7804590</v>
      </c>
      <c r="G39" s="371">
        <v>77.34722253880696</v>
      </c>
    </row>
    <row r="40" spans="1:7" ht="12" customHeight="1">
      <c r="A40" s="370" t="s">
        <v>344</v>
      </c>
      <c r="B40" s="369">
        <v>163565</v>
      </c>
      <c r="C40" s="369">
        <v>1347180</v>
      </c>
      <c r="D40" s="369">
        <v>503681</v>
      </c>
      <c r="E40" s="369">
        <v>270602</v>
      </c>
      <c r="F40" s="369">
        <v>2285028</v>
      </c>
      <c r="G40" s="368">
        <v>22.645721200396814</v>
      </c>
    </row>
    <row r="41" spans="1:7">
      <c r="A41" s="367" t="s">
        <v>22</v>
      </c>
      <c r="B41" s="365"/>
      <c r="C41" s="365"/>
      <c r="D41" s="365"/>
      <c r="E41" s="365"/>
      <c r="F41" s="365"/>
      <c r="G41" s="364"/>
    </row>
    <row r="42" spans="1:7">
      <c r="A42" s="366" t="s">
        <v>343</v>
      </c>
      <c r="B42" s="365">
        <v>1573521</v>
      </c>
      <c r="C42" s="365">
        <v>3593678</v>
      </c>
      <c r="D42" s="365">
        <v>2755668</v>
      </c>
      <c r="E42" s="365">
        <v>2152080</v>
      </c>
      <c r="F42" s="365">
        <v>10074947</v>
      </c>
      <c r="G42" s="364">
        <v>99.847547106982631</v>
      </c>
    </row>
    <row r="43" spans="1:7">
      <c r="A43" s="366" t="s">
        <v>342</v>
      </c>
      <c r="B43" s="365">
        <v>84688</v>
      </c>
      <c r="C43" s="365">
        <v>884545</v>
      </c>
      <c r="D43" s="365">
        <v>208787</v>
      </c>
      <c r="E43" s="365">
        <v>57528</v>
      </c>
      <c r="F43" s="365">
        <v>1235548</v>
      </c>
      <c r="G43" s="364">
        <v>12.244872070586393</v>
      </c>
    </row>
    <row r="44" spans="1:7">
      <c r="A44" s="366" t="s">
        <v>341</v>
      </c>
      <c r="B44" s="365">
        <v>2289</v>
      </c>
      <c r="C44" s="365">
        <v>64286</v>
      </c>
      <c r="D44" s="365">
        <v>24992</v>
      </c>
      <c r="E44" s="365">
        <v>18453</v>
      </c>
      <c r="F44" s="365">
        <v>110020</v>
      </c>
      <c r="G44" s="364">
        <v>1.0903508606755181</v>
      </c>
    </row>
    <row r="45" spans="1:7">
      <c r="A45" s="366" t="s">
        <v>340</v>
      </c>
      <c r="B45" s="365">
        <v>65542</v>
      </c>
      <c r="C45" s="365">
        <v>608170</v>
      </c>
      <c r="D45" s="365">
        <v>245887</v>
      </c>
      <c r="E45" s="365">
        <v>167618</v>
      </c>
      <c r="F45" s="365">
        <v>1087217</v>
      </c>
      <c r="G45" s="364">
        <v>10.774840862489135</v>
      </c>
    </row>
    <row r="46" spans="1:7">
      <c r="A46" s="366" t="s">
        <v>339</v>
      </c>
      <c r="B46" s="365">
        <v>1526</v>
      </c>
      <c r="C46" s="365">
        <v>55155</v>
      </c>
      <c r="D46" s="365">
        <v>82811</v>
      </c>
      <c r="E46" s="365">
        <v>39288</v>
      </c>
      <c r="F46" s="365">
        <v>178780</v>
      </c>
      <c r="G46" s="364">
        <v>1.7717953724011009</v>
      </c>
    </row>
    <row r="47" spans="1:7">
      <c r="A47" s="366" t="s">
        <v>338</v>
      </c>
      <c r="B47" s="365">
        <v>712</v>
      </c>
      <c r="C47" s="365">
        <v>23262</v>
      </c>
      <c r="D47" s="365">
        <v>3941</v>
      </c>
      <c r="E47" s="365">
        <v>2385</v>
      </c>
      <c r="F47" s="365">
        <v>30300</v>
      </c>
      <c r="G47" s="364">
        <v>0.3002875029855317</v>
      </c>
    </row>
  </sheetData>
  <mergeCells count="9">
    <mergeCell ref="A15:G15"/>
    <mergeCell ref="A26:G26"/>
    <mergeCell ref="A37:G37"/>
    <mergeCell ref="A4:G4"/>
    <mergeCell ref="A1:G1"/>
    <mergeCell ref="B3:E3"/>
    <mergeCell ref="F2:F3"/>
    <mergeCell ref="G2:G3"/>
    <mergeCell ref="A2:A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2F1E62-296C-4734-A5CF-5801547E6A89}">
  <sheetPr codeName="Munka39"/>
  <dimension ref="A1:H18"/>
  <sheetViews>
    <sheetView zoomScaleNormal="100" workbookViewId="0">
      <selection sqref="A1:H1"/>
    </sheetView>
  </sheetViews>
  <sheetFormatPr defaultRowHeight="12.75"/>
  <cols>
    <col min="1" max="1" width="40.140625" style="363" customWidth="1"/>
    <col min="2" max="7" width="6.5703125" style="363" customWidth="1"/>
    <col min="8" max="8" width="8.5703125" style="363" customWidth="1"/>
    <col min="9" max="16384" width="9.140625" style="363"/>
  </cols>
  <sheetData>
    <row r="1" spans="1:8" ht="24.95" customHeight="1" thickBot="1">
      <c r="A1" s="602" t="s">
        <v>363</v>
      </c>
      <c r="B1" s="603"/>
      <c r="C1" s="603"/>
      <c r="D1" s="603"/>
      <c r="E1" s="603"/>
      <c r="F1" s="603"/>
      <c r="G1" s="603"/>
      <c r="H1" s="603"/>
    </row>
    <row r="2" spans="1:8" ht="11.45" customHeight="1">
      <c r="A2" s="551" t="s">
        <v>362</v>
      </c>
      <c r="B2" s="547" t="s">
        <v>361</v>
      </c>
      <c r="C2" s="604"/>
      <c r="D2" s="604"/>
      <c r="E2" s="604"/>
      <c r="F2" s="604"/>
      <c r="G2" s="605"/>
      <c r="H2" s="386" t="s">
        <v>175</v>
      </c>
    </row>
    <row r="3" spans="1:8" ht="11.45" customHeight="1">
      <c r="A3" s="606"/>
      <c r="B3" s="385">
        <v>1960</v>
      </c>
      <c r="C3" s="385">
        <v>1970</v>
      </c>
      <c r="D3" s="385">
        <v>1980</v>
      </c>
      <c r="E3" s="385">
        <v>1990</v>
      </c>
      <c r="F3" s="385">
        <v>2001</v>
      </c>
      <c r="G3" s="548">
        <v>2005</v>
      </c>
      <c r="H3" s="549"/>
    </row>
    <row r="4" spans="1:8" ht="18.95" customHeight="1">
      <c r="A4" s="543" t="s">
        <v>7</v>
      </c>
      <c r="B4" s="543"/>
      <c r="C4" s="543"/>
      <c r="D4" s="543"/>
      <c r="E4" s="543"/>
      <c r="F4" s="543"/>
      <c r="G4" s="543"/>
      <c r="H4" s="543"/>
    </row>
    <row r="5" spans="1:8" ht="21.95" customHeight="1">
      <c r="A5" s="382" t="s">
        <v>360</v>
      </c>
      <c r="B5" s="384">
        <v>2.6</v>
      </c>
      <c r="C5" s="384">
        <v>1.5</v>
      </c>
      <c r="D5" s="383">
        <v>0.7</v>
      </c>
      <c r="E5" s="384">
        <v>1</v>
      </c>
      <c r="F5" s="384">
        <v>0.6</v>
      </c>
      <c r="G5" s="384">
        <v>0.4</v>
      </c>
      <c r="H5" s="38">
        <v>18512</v>
      </c>
    </row>
    <row r="6" spans="1:8" ht="21.95" customHeight="1">
      <c r="A6" s="382" t="s">
        <v>359</v>
      </c>
      <c r="B6" s="384">
        <v>34.5</v>
      </c>
      <c r="C6" s="384">
        <v>55.1</v>
      </c>
      <c r="D6" s="383">
        <v>71.099999999999994</v>
      </c>
      <c r="E6" s="384">
        <v>82.8</v>
      </c>
      <c r="F6" s="384">
        <v>92.3</v>
      </c>
      <c r="G6" s="384">
        <v>94.3</v>
      </c>
      <c r="H6" s="38">
        <v>3756213</v>
      </c>
    </row>
    <row r="7" spans="1:8" ht="21.95" customHeight="1">
      <c r="A7" s="382" t="s">
        <v>358</v>
      </c>
      <c r="B7" s="384">
        <v>11.6</v>
      </c>
      <c r="C7" s="384">
        <v>17.8</v>
      </c>
      <c r="D7" s="383">
        <v>24.4</v>
      </c>
      <c r="E7" s="384">
        <v>28.5</v>
      </c>
      <c r="F7" s="384">
        <v>35.9</v>
      </c>
      <c r="G7" s="384">
        <v>39.799999999999997</v>
      </c>
      <c r="H7" s="38">
        <v>1507325</v>
      </c>
    </row>
    <row r="8" spans="1:8" ht="21.95" customHeight="1">
      <c r="A8" s="382" t="s">
        <v>357</v>
      </c>
      <c r="B8" s="384">
        <v>4.5</v>
      </c>
      <c r="C8" s="384">
        <v>6.4</v>
      </c>
      <c r="D8" s="384">
        <v>8.6</v>
      </c>
      <c r="E8" s="384">
        <v>11.8</v>
      </c>
      <c r="F8" s="384">
        <v>13.8</v>
      </c>
      <c r="G8" s="384">
        <v>15.2</v>
      </c>
      <c r="H8" s="38">
        <v>502522</v>
      </c>
    </row>
    <row r="9" spans="1:8" ht="18.95" customHeight="1">
      <c r="A9" s="544" t="s">
        <v>6</v>
      </c>
      <c r="B9" s="544"/>
      <c r="C9" s="544"/>
      <c r="D9" s="544"/>
      <c r="E9" s="544"/>
      <c r="F9" s="544"/>
      <c r="G9" s="544"/>
      <c r="H9" s="544"/>
    </row>
    <row r="10" spans="1:8" ht="22.5" customHeight="1">
      <c r="A10" s="382" t="s">
        <v>360</v>
      </c>
      <c r="B10" s="384">
        <v>3.7</v>
      </c>
      <c r="C10" s="384">
        <v>2.2999999999999998</v>
      </c>
      <c r="D10" s="383">
        <v>1.5</v>
      </c>
      <c r="E10" s="384">
        <v>1.4</v>
      </c>
      <c r="F10" s="384">
        <v>0.7</v>
      </c>
      <c r="G10" s="384">
        <v>0.6</v>
      </c>
      <c r="H10" s="38">
        <v>28227</v>
      </c>
    </row>
    <row r="11" spans="1:8" ht="21.95" customHeight="1">
      <c r="A11" s="382" t="s">
        <v>359</v>
      </c>
      <c r="B11" s="384">
        <v>31.3</v>
      </c>
      <c r="C11" s="384">
        <v>47.9</v>
      </c>
      <c r="D11" s="383">
        <v>61.6</v>
      </c>
      <c r="E11" s="384">
        <v>73.900000000000006</v>
      </c>
      <c r="F11" s="384">
        <v>85.8</v>
      </c>
      <c r="G11" s="384">
        <v>89.3</v>
      </c>
      <c r="H11" s="38">
        <v>4046129</v>
      </c>
    </row>
    <row r="12" spans="1:8" ht="21.95" customHeight="1">
      <c r="A12" s="382" t="s">
        <v>358</v>
      </c>
      <c r="B12" s="384">
        <v>6.3</v>
      </c>
      <c r="C12" s="384">
        <v>13.5</v>
      </c>
      <c r="D12" s="383">
        <v>22.4</v>
      </c>
      <c r="E12" s="384">
        <v>29.8</v>
      </c>
      <c r="F12" s="384">
        <v>40.200000000000003</v>
      </c>
      <c r="G12" s="384">
        <v>45.2</v>
      </c>
      <c r="H12" s="38">
        <v>1964018</v>
      </c>
    </row>
    <row r="13" spans="1:8" ht="21.95" customHeight="1">
      <c r="A13" s="382" t="s">
        <v>357</v>
      </c>
      <c r="B13" s="384">
        <v>1.1000000000000001</v>
      </c>
      <c r="C13" s="384">
        <v>2.2999999999999998</v>
      </c>
      <c r="D13" s="384">
        <v>4.5999999999999996</v>
      </c>
      <c r="E13" s="384">
        <v>8.6999999999999993</v>
      </c>
      <c r="F13" s="384">
        <v>11.6</v>
      </c>
      <c r="G13" s="384">
        <v>14.3</v>
      </c>
      <c r="H13" s="38">
        <v>554956</v>
      </c>
    </row>
    <row r="14" spans="1:8" ht="18.95" customHeight="1">
      <c r="A14" s="544" t="s">
        <v>5</v>
      </c>
      <c r="B14" s="544"/>
      <c r="C14" s="544"/>
      <c r="D14" s="544"/>
      <c r="E14" s="544"/>
      <c r="F14" s="544"/>
      <c r="G14" s="544"/>
      <c r="H14" s="544"/>
    </row>
    <row r="15" spans="1:8" ht="22.5" customHeight="1">
      <c r="A15" s="382" t="s">
        <v>360</v>
      </c>
      <c r="B15" s="381">
        <v>3.2</v>
      </c>
      <c r="C15" s="381">
        <v>1.9</v>
      </c>
      <c r="D15" s="383">
        <v>1.1000000000000001</v>
      </c>
      <c r="E15" s="381">
        <v>1.2</v>
      </c>
      <c r="F15" s="381">
        <v>0.7</v>
      </c>
      <c r="G15" s="381">
        <v>0.5</v>
      </c>
      <c r="H15" s="38">
        <v>46739</v>
      </c>
    </row>
    <row r="16" spans="1:8" ht="21.95" customHeight="1">
      <c r="A16" s="382" t="s">
        <v>359</v>
      </c>
      <c r="B16" s="381">
        <v>32.799999999999997</v>
      </c>
      <c r="C16" s="381">
        <v>51.3</v>
      </c>
      <c r="D16" s="383">
        <v>66.099999999999994</v>
      </c>
      <c r="E16" s="381">
        <v>78.099999999999994</v>
      </c>
      <c r="F16" s="381">
        <v>88.8</v>
      </c>
      <c r="G16" s="381">
        <v>91.6</v>
      </c>
      <c r="H16" s="38">
        <v>7802342</v>
      </c>
    </row>
    <row r="17" spans="1:8" ht="21.95" customHeight="1">
      <c r="A17" s="382" t="s">
        <v>358</v>
      </c>
      <c r="B17" s="381">
        <v>8.8000000000000007</v>
      </c>
      <c r="C17" s="381">
        <v>15.5</v>
      </c>
      <c r="D17" s="383">
        <v>23.4</v>
      </c>
      <c r="E17" s="381">
        <v>29.2</v>
      </c>
      <c r="F17" s="381">
        <v>38.200000000000003</v>
      </c>
      <c r="G17" s="381">
        <v>42.6</v>
      </c>
      <c r="H17" s="38">
        <v>3471343</v>
      </c>
    </row>
    <row r="18" spans="1:8" ht="21.95" customHeight="1">
      <c r="A18" s="382" t="s">
        <v>357</v>
      </c>
      <c r="B18" s="381">
        <v>2.7</v>
      </c>
      <c r="C18" s="381">
        <v>4.2</v>
      </c>
      <c r="D18" s="381">
        <v>6.5</v>
      </c>
      <c r="E18" s="381">
        <v>10.1</v>
      </c>
      <c r="F18" s="381">
        <v>12.6</v>
      </c>
      <c r="G18" s="381">
        <v>14.7</v>
      </c>
      <c r="H18" s="38">
        <v>1057478</v>
      </c>
    </row>
  </sheetData>
  <mergeCells count="7">
    <mergeCell ref="A1:H1"/>
    <mergeCell ref="A9:H9"/>
    <mergeCell ref="A14:H14"/>
    <mergeCell ref="B2:G2"/>
    <mergeCell ref="A4:H4"/>
    <mergeCell ref="G3:H3"/>
    <mergeCell ref="A2:A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528CD-EE1F-41C2-877D-472E0A9B2AB9}">
  <sheetPr codeName="Munka40"/>
  <dimension ref="A1:I17"/>
  <sheetViews>
    <sheetView zoomScaleNormal="100" workbookViewId="0">
      <selection sqref="A1:I1"/>
    </sheetView>
  </sheetViews>
  <sheetFormatPr defaultRowHeight="12.75"/>
  <cols>
    <col min="1" max="1" width="26.85546875" style="387" customWidth="1"/>
    <col min="2" max="4" width="9.42578125" style="387" customWidth="1"/>
    <col min="5" max="5" width="9.5703125" style="387" customWidth="1"/>
    <col min="6" max="9" width="5.85546875" style="387" customWidth="1"/>
    <col min="10" max="16384" width="9.140625" style="387"/>
  </cols>
  <sheetData>
    <row r="1" spans="1:9" ht="24.95" customHeight="1" thickBot="1">
      <c r="A1" s="607" t="s">
        <v>379</v>
      </c>
      <c r="B1" s="608"/>
      <c r="C1" s="608"/>
      <c r="D1" s="608"/>
      <c r="E1" s="608"/>
      <c r="F1" s="608"/>
      <c r="G1" s="608"/>
      <c r="H1" s="608"/>
      <c r="I1" s="608"/>
    </row>
    <row r="2" spans="1:9" ht="11.45" customHeight="1">
      <c r="A2" s="613" t="s">
        <v>378</v>
      </c>
      <c r="B2" s="591">
        <v>1980</v>
      </c>
      <c r="C2" s="609">
        <v>1990</v>
      </c>
      <c r="D2" s="609">
        <v>2001</v>
      </c>
      <c r="E2" s="609">
        <v>2005</v>
      </c>
      <c r="F2" s="611" t="s">
        <v>377</v>
      </c>
      <c r="G2" s="611"/>
      <c r="H2" s="611"/>
      <c r="I2" s="612"/>
    </row>
    <row r="3" spans="1:9" ht="11.45" customHeight="1">
      <c r="A3" s="614"/>
      <c r="B3" s="610"/>
      <c r="C3" s="610"/>
      <c r="D3" s="610"/>
      <c r="E3" s="610"/>
      <c r="F3" s="408">
        <v>1980</v>
      </c>
      <c r="G3" s="407">
        <v>1990</v>
      </c>
      <c r="H3" s="406">
        <v>2001</v>
      </c>
      <c r="I3" s="406">
        <v>2005</v>
      </c>
    </row>
    <row r="4" spans="1:9" ht="11.1" customHeight="1">
      <c r="A4" s="397" t="s">
        <v>376</v>
      </c>
      <c r="B4" s="397"/>
      <c r="C4" s="397"/>
      <c r="D4" s="397"/>
      <c r="E4" s="397"/>
      <c r="F4" s="397"/>
      <c r="G4" s="397"/>
      <c r="H4" s="397"/>
      <c r="I4" s="397"/>
    </row>
    <row r="5" spans="1:9" ht="21.95" customHeight="1">
      <c r="A5" s="405" t="s">
        <v>375</v>
      </c>
      <c r="B5" s="396">
        <v>2404977</v>
      </c>
      <c r="C5" s="396">
        <v>2282163</v>
      </c>
      <c r="D5" s="396">
        <v>2202339</v>
      </c>
      <c r="E5" s="396">
        <v>2196644</v>
      </c>
      <c r="F5" s="395">
        <v>64.7</v>
      </c>
      <c r="G5" s="395">
        <v>58.7</v>
      </c>
      <c r="H5" s="395">
        <v>56.950652677840537</v>
      </c>
      <c r="I5" s="395">
        <v>54.888984841488309</v>
      </c>
    </row>
    <row r="6" spans="1:9" ht="21.95" customHeight="1">
      <c r="A6" s="405" t="s">
        <v>374</v>
      </c>
      <c r="B6" s="390">
        <v>299958</v>
      </c>
      <c r="C6" s="390">
        <v>410601</v>
      </c>
      <c r="D6" s="390">
        <v>412635</v>
      </c>
      <c r="E6" s="390">
        <v>426608</v>
      </c>
      <c r="F6" s="388">
        <v>8.1</v>
      </c>
      <c r="G6" s="388">
        <v>10.6</v>
      </c>
      <c r="H6" s="388">
        <v>10.7</v>
      </c>
      <c r="I6" s="388">
        <v>10.659933992607652</v>
      </c>
    </row>
    <row r="7" spans="1:9" ht="11.1" customHeight="1">
      <c r="A7" s="404" t="s">
        <v>373</v>
      </c>
      <c r="B7" s="396">
        <v>2704935</v>
      </c>
      <c r="C7" s="396">
        <v>2692764</v>
      </c>
      <c r="D7" s="396">
        <v>2614974</v>
      </c>
      <c r="E7" s="396">
        <v>2623252</v>
      </c>
      <c r="F7" s="395">
        <v>72.7</v>
      </c>
      <c r="G7" s="395">
        <v>69.2</v>
      </c>
      <c r="H7" s="395">
        <v>67.7</v>
      </c>
      <c r="I7" s="395">
        <v>65.548918834095957</v>
      </c>
    </row>
    <row r="8" spans="1:9" ht="11.1" customHeight="1">
      <c r="A8" s="403" t="s">
        <v>22</v>
      </c>
      <c r="B8" s="402"/>
      <c r="C8" s="402"/>
      <c r="D8" s="402"/>
      <c r="E8" s="396"/>
      <c r="F8" s="395"/>
      <c r="G8" s="395"/>
      <c r="H8" s="401"/>
      <c r="I8" s="401"/>
    </row>
    <row r="9" spans="1:9" ht="21.95" customHeight="1">
      <c r="A9" s="400" t="s">
        <v>372</v>
      </c>
      <c r="B9" s="390">
        <v>2351089</v>
      </c>
      <c r="C9" s="390">
        <v>2336679</v>
      </c>
      <c r="D9" s="390">
        <v>2370021</v>
      </c>
      <c r="E9" s="390">
        <v>2409924</v>
      </c>
      <c r="F9" s="388">
        <v>63.2</v>
      </c>
      <c r="G9" s="388">
        <v>60.1</v>
      </c>
      <c r="H9" s="388">
        <v>61.356558181293821</v>
      </c>
      <c r="I9" s="388">
        <v>60.21835213404578</v>
      </c>
    </row>
    <row r="10" spans="1:9" ht="21.95" customHeight="1">
      <c r="A10" s="400" t="s">
        <v>371</v>
      </c>
      <c r="B10" s="390">
        <v>353846</v>
      </c>
      <c r="C10" s="390">
        <v>356085</v>
      </c>
      <c r="D10" s="390">
        <v>244953</v>
      </c>
      <c r="E10" s="390">
        <v>213328</v>
      </c>
      <c r="F10" s="388">
        <v>9.5</v>
      </c>
      <c r="G10" s="388">
        <v>9.1999999999999993</v>
      </c>
      <c r="H10" s="388">
        <v>6.3</v>
      </c>
      <c r="I10" s="388">
        <v>5.3305667000501753</v>
      </c>
    </row>
    <row r="11" spans="1:9" ht="11.1" customHeight="1">
      <c r="A11" s="399" t="s">
        <v>370</v>
      </c>
      <c r="B11" s="390">
        <v>153718</v>
      </c>
      <c r="C11" s="390">
        <v>97100</v>
      </c>
      <c r="D11" s="390">
        <v>117740</v>
      </c>
      <c r="E11" s="390">
        <v>103551</v>
      </c>
      <c r="F11" s="388">
        <v>4.0999999999999996</v>
      </c>
      <c r="G11" s="388">
        <v>2.5</v>
      </c>
      <c r="H11" s="388">
        <v>3</v>
      </c>
      <c r="I11" s="388">
        <v>2.5874967765923631</v>
      </c>
    </row>
    <row r="12" spans="1:9" ht="11.1" customHeight="1">
      <c r="A12" s="399" t="s">
        <v>369</v>
      </c>
      <c r="B12" s="396">
        <v>5038</v>
      </c>
      <c r="C12" s="396">
        <v>3004</v>
      </c>
      <c r="D12" s="396">
        <v>5917</v>
      </c>
      <c r="E12" s="396">
        <v>5851</v>
      </c>
      <c r="F12" s="395">
        <v>0.1</v>
      </c>
      <c r="G12" s="395">
        <v>0.1</v>
      </c>
      <c r="H12" s="395">
        <v>0.15716977390438092</v>
      </c>
      <c r="I12" s="395">
        <v>0.14620277582874061</v>
      </c>
    </row>
    <row r="13" spans="1:9" ht="11.1" customHeight="1">
      <c r="A13" s="398" t="s">
        <v>368</v>
      </c>
      <c r="B13" s="390">
        <v>2863691</v>
      </c>
      <c r="C13" s="390">
        <v>2792868</v>
      </c>
      <c r="D13" s="390">
        <v>2738631</v>
      </c>
      <c r="E13" s="390">
        <v>2732654</v>
      </c>
      <c r="F13" s="388">
        <v>77</v>
      </c>
      <c r="G13" s="388">
        <v>71.8</v>
      </c>
      <c r="H13" s="388">
        <v>70.89936008524603</v>
      </c>
      <c r="I13" s="388">
        <v>68.282618386517058</v>
      </c>
    </row>
    <row r="14" spans="1:9" ht="11.1" customHeight="1">
      <c r="A14" s="397" t="s">
        <v>367</v>
      </c>
      <c r="B14" s="390">
        <v>730741</v>
      </c>
      <c r="C14" s="390">
        <v>945973</v>
      </c>
      <c r="D14" s="390">
        <v>1013889</v>
      </c>
      <c r="E14" s="390">
        <v>1162727</v>
      </c>
      <c r="F14" s="388">
        <v>19.600000000000001</v>
      </c>
      <c r="G14" s="388">
        <v>24.3</v>
      </c>
      <c r="H14" s="388">
        <v>26.248180677670707</v>
      </c>
      <c r="I14" s="388">
        <v>29.053822411728607</v>
      </c>
    </row>
    <row r="15" spans="1:9" ht="11.1" customHeight="1">
      <c r="A15" s="397" t="s">
        <v>366</v>
      </c>
      <c r="B15" s="396">
        <v>124917</v>
      </c>
      <c r="C15" s="396">
        <v>150691</v>
      </c>
      <c r="D15" s="396">
        <v>110182</v>
      </c>
      <c r="E15" s="396">
        <v>106595</v>
      </c>
      <c r="F15" s="395">
        <v>3.4</v>
      </c>
      <c r="G15" s="395">
        <v>3.9</v>
      </c>
      <c r="H15" s="395">
        <v>2.8524592370832642</v>
      </c>
      <c r="I15" s="395">
        <v>2.6635592017543335</v>
      </c>
    </row>
    <row r="16" spans="1:9" ht="18.95" customHeight="1">
      <c r="A16" s="394" t="s">
        <v>365</v>
      </c>
      <c r="B16" s="393">
        <v>3719349</v>
      </c>
      <c r="C16" s="393">
        <v>3889532</v>
      </c>
      <c r="D16" s="393">
        <v>3862702</v>
      </c>
      <c r="E16" s="393">
        <v>4001976</v>
      </c>
      <c r="F16" s="392">
        <v>100</v>
      </c>
      <c r="G16" s="392">
        <v>100</v>
      </c>
      <c r="H16" s="392">
        <v>100</v>
      </c>
      <c r="I16" s="392">
        <v>100</v>
      </c>
    </row>
    <row r="17" spans="1:9" ht="21.95" customHeight="1">
      <c r="A17" s="391" t="s">
        <v>364</v>
      </c>
      <c r="B17" s="389">
        <v>279</v>
      </c>
      <c r="C17" s="389">
        <v>260</v>
      </c>
      <c r="D17" s="390">
        <v>257.45791417510333</v>
      </c>
      <c r="E17" s="390">
        <v>247</v>
      </c>
      <c r="F17" s="389" t="s">
        <v>144</v>
      </c>
      <c r="G17" s="389" t="s">
        <v>144</v>
      </c>
      <c r="H17" s="388" t="s">
        <v>144</v>
      </c>
      <c r="I17" s="388" t="s">
        <v>144</v>
      </c>
    </row>
  </sheetData>
  <mergeCells count="7">
    <mergeCell ref="A1:I1"/>
    <mergeCell ref="D2:D3"/>
    <mergeCell ref="E2:E3"/>
    <mergeCell ref="B2:B3"/>
    <mergeCell ref="C2:C3"/>
    <mergeCell ref="F2:I2"/>
    <mergeCell ref="A2:A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621F41-5C84-4AE0-B4A7-0E24D45BBABF}">
  <sheetPr codeName="Munka14"/>
  <dimension ref="A1:I16"/>
  <sheetViews>
    <sheetView zoomScaleNormal="100" workbookViewId="0"/>
  </sheetViews>
  <sheetFormatPr defaultRowHeight="11.25"/>
  <cols>
    <col min="1" max="4" width="9.7109375" style="1" customWidth="1"/>
    <col min="5" max="9" width="9.85546875" style="1" customWidth="1"/>
    <col min="10" max="16384" width="9.140625" style="1"/>
  </cols>
  <sheetData>
    <row r="1" spans="1:9" ht="12" thickBot="1">
      <c r="A1" s="11" t="s">
        <v>46</v>
      </c>
      <c r="B1" s="10"/>
      <c r="C1" s="10"/>
      <c r="D1" s="10"/>
      <c r="E1" s="10"/>
      <c r="F1" s="10"/>
      <c r="G1" s="10"/>
      <c r="H1" s="10"/>
      <c r="I1" s="10"/>
    </row>
    <row r="2" spans="1:9">
      <c r="A2" s="519" t="s">
        <v>8</v>
      </c>
      <c r="B2" s="23" t="s">
        <v>40</v>
      </c>
      <c r="C2" s="23" t="s">
        <v>45</v>
      </c>
      <c r="D2" s="23" t="s">
        <v>16</v>
      </c>
      <c r="E2" s="23" t="s">
        <v>44</v>
      </c>
      <c r="F2" s="23" t="s">
        <v>13</v>
      </c>
      <c r="G2" s="23" t="s">
        <v>12</v>
      </c>
      <c r="H2" s="23" t="s">
        <v>43</v>
      </c>
      <c r="I2" s="513" t="s">
        <v>5</v>
      </c>
    </row>
    <row r="3" spans="1:9">
      <c r="A3" s="520"/>
      <c r="B3" s="528" t="s">
        <v>10</v>
      </c>
      <c r="C3" s="529"/>
      <c r="D3" s="529"/>
      <c r="E3" s="529"/>
      <c r="F3" s="529"/>
      <c r="G3" s="529"/>
      <c r="H3" s="516"/>
      <c r="I3" s="514"/>
    </row>
    <row r="4" spans="1:9" s="5" customFormat="1">
      <c r="A4" s="8">
        <v>1960</v>
      </c>
      <c r="B4" s="5">
        <v>952</v>
      </c>
      <c r="C4" s="5">
        <v>963</v>
      </c>
      <c r="D4" s="5">
        <v>991</v>
      </c>
      <c r="E4" s="7">
        <v>1064</v>
      </c>
      <c r="F4" s="7">
        <v>1112</v>
      </c>
      <c r="G4" s="7">
        <v>1274</v>
      </c>
      <c r="H4" s="7">
        <v>1410</v>
      </c>
      <c r="I4" s="7">
        <v>1073</v>
      </c>
    </row>
    <row r="5" spans="1:9">
      <c r="A5" s="4">
        <v>1970</v>
      </c>
      <c r="B5" s="22">
        <v>939</v>
      </c>
      <c r="C5" s="22">
        <v>947</v>
      </c>
      <c r="D5" s="22">
        <v>953</v>
      </c>
      <c r="E5" s="3">
        <v>1012</v>
      </c>
      <c r="F5" s="3">
        <v>1111</v>
      </c>
      <c r="G5" s="3">
        <v>1200</v>
      </c>
      <c r="H5" s="3">
        <v>1539</v>
      </c>
      <c r="I5" s="3">
        <v>1063</v>
      </c>
    </row>
    <row r="6" spans="1:9">
      <c r="A6" s="4">
        <v>1980</v>
      </c>
      <c r="B6" s="22">
        <v>944</v>
      </c>
      <c r="C6" s="22">
        <v>941</v>
      </c>
      <c r="D6" s="22">
        <v>943</v>
      </c>
      <c r="E6" s="22">
        <v>980</v>
      </c>
      <c r="F6" s="3">
        <v>1108</v>
      </c>
      <c r="G6" s="3">
        <v>1271</v>
      </c>
      <c r="H6" s="3">
        <v>1583</v>
      </c>
      <c r="I6" s="3">
        <v>1064</v>
      </c>
    </row>
    <row r="7" spans="1:9">
      <c r="A7" s="4">
        <v>1990</v>
      </c>
      <c r="B7" s="22">
        <v>954</v>
      </c>
      <c r="C7" s="22">
        <v>954</v>
      </c>
      <c r="D7" s="22">
        <v>949</v>
      </c>
      <c r="E7" s="22">
        <v>983</v>
      </c>
      <c r="F7" s="3">
        <v>1092</v>
      </c>
      <c r="G7" s="3">
        <v>1319</v>
      </c>
      <c r="H7" s="3">
        <v>1756</v>
      </c>
      <c r="I7" s="3">
        <v>1081</v>
      </c>
    </row>
    <row r="8" spans="1:9">
      <c r="A8" s="4">
        <v>2000</v>
      </c>
      <c r="B8" s="22">
        <v>947</v>
      </c>
      <c r="C8" s="22">
        <v>957</v>
      </c>
      <c r="D8" s="22">
        <v>956</v>
      </c>
      <c r="E8" s="22">
        <v>972</v>
      </c>
      <c r="F8" s="3">
        <v>1089</v>
      </c>
      <c r="G8" s="3">
        <v>1374</v>
      </c>
      <c r="H8" s="3">
        <v>1838</v>
      </c>
      <c r="I8" s="3">
        <v>1101</v>
      </c>
    </row>
    <row r="9" spans="1:9">
      <c r="A9" s="4">
        <v>2001</v>
      </c>
      <c r="B9" s="22">
        <v>951</v>
      </c>
      <c r="C9" s="22">
        <v>956</v>
      </c>
      <c r="D9" s="22">
        <v>959</v>
      </c>
      <c r="E9" s="22">
        <v>971</v>
      </c>
      <c r="F9" s="3">
        <v>1089</v>
      </c>
      <c r="G9" s="3">
        <v>1375</v>
      </c>
      <c r="H9" s="3">
        <v>1838</v>
      </c>
      <c r="I9" s="3">
        <v>1103</v>
      </c>
    </row>
    <row r="10" spans="1:9">
      <c r="A10" s="4">
        <v>2002</v>
      </c>
      <c r="B10" s="22">
        <v>950</v>
      </c>
      <c r="C10" s="22">
        <v>954</v>
      </c>
      <c r="D10" s="22">
        <v>964</v>
      </c>
      <c r="E10" s="22">
        <v>969</v>
      </c>
      <c r="F10" s="3">
        <v>1089</v>
      </c>
      <c r="G10" s="3">
        <v>1375</v>
      </c>
      <c r="H10" s="3">
        <v>1842</v>
      </c>
      <c r="I10" s="3">
        <v>1104</v>
      </c>
    </row>
    <row r="11" spans="1:9">
      <c r="A11" s="4">
        <v>2003</v>
      </c>
      <c r="B11" s="22">
        <v>952</v>
      </c>
      <c r="C11" s="22">
        <v>953</v>
      </c>
      <c r="D11" s="22">
        <v>966</v>
      </c>
      <c r="E11" s="22">
        <v>968</v>
      </c>
      <c r="F11" s="3">
        <v>1089</v>
      </c>
      <c r="G11" s="3">
        <v>1371</v>
      </c>
      <c r="H11" s="3">
        <v>1850</v>
      </c>
      <c r="I11" s="3">
        <v>1105</v>
      </c>
    </row>
    <row r="12" spans="1:9">
      <c r="A12" s="4">
        <v>2004</v>
      </c>
      <c r="B12" s="22">
        <v>948</v>
      </c>
      <c r="C12" s="22">
        <v>953</v>
      </c>
      <c r="D12" s="22">
        <v>963</v>
      </c>
      <c r="E12" s="22">
        <v>968</v>
      </c>
      <c r="F12" s="3">
        <v>1090</v>
      </c>
      <c r="G12" s="3">
        <v>1368</v>
      </c>
      <c r="H12" s="3">
        <v>1857</v>
      </c>
      <c r="I12" s="3">
        <v>1106</v>
      </c>
    </row>
    <row r="13" spans="1:9">
      <c r="A13" s="4">
        <v>2005</v>
      </c>
      <c r="B13" s="3">
        <v>948</v>
      </c>
      <c r="C13" s="3">
        <v>953</v>
      </c>
      <c r="D13" s="3">
        <v>959</v>
      </c>
      <c r="E13" s="3">
        <v>968</v>
      </c>
      <c r="F13" s="3">
        <v>1089</v>
      </c>
      <c r="G13" s="3">
        <v>1364</v>
      </c>
      <c r="H13" s="3">
        <v>1863</v>
      </c>
      <c r="I13" s="3">
        <v>1107</v>
      </c>
    </row>
    <row r="14" spans="1:9">
      <c r="A14" s="4">
        <v>2006</v>
      </c>
      <c r="B14" s="3">
        <v>943.62689332379898</v>
      </c>
      <c r="C14" s="3">
        <v>952.68774236906393</v>
      </c>
      <c r="D14" s="3">
        <v>959.11680555729083</v>
      </c>
      <c r="E14" s="3">
        <v>966.21161556871937</v>
      </c>
      <c r="F14" s="3">
        <v>1086.9256692794122</v>
      </c>
      <c r="G14" s="3">
        <v>1358.7923766977699</v>
      </c>
      <c r="H14" s="3">
        <v>1874.4026172165393</v>
      </c>
      <c r="I14" s="3">
        <v>1106.0538450718445</v>
      </c>
    </row>
    <row r="15" spans="1:9">
      <c r="A15" s="4">
        <v>2007</v>
      </c>
      <c r="B15" s="3">
        <v>946.33565445554541</v>
      </c>
      <c r="C15" s="3">
        <v>951.3675433400025</v>
      </c>
      <c r="D15" s="3">
        <v>955.88235294117646</v>
      </c>
      <c r="E15" s="3">
        <v>966.31403593888263</v>
      </c>
      <c r="F15" s="3">
        <v>1085.7942971593445</v>
      </c>
      <c r="G15" s="3">
        <v>1346.5296649939028</v>
      </c>
      <c r="H15" s="3">
        <v>1889.3656065442422</v>
      </c>
      <c r="I15" s="3">
        <v>1106.2970723641674</v>
      </c>
    </row>
    <row r="16" spans="1:9">
      <c r="A16" s="4">
        <v>2008</v>
      </c>
      <c r="B16" s="3">
        <v>947.08909487722576</v>
      </c>
      <c r="C16" s="3">
        <v>950.91774717140538</v>
      </c>
      <c r="D16" s="3">
        <v>954.7429832860297</v>
      </c>
      <c r="E16" s="3">
        <v>962.95318976792521</v>
      </c>
      <c r="F16" s="3">
        <v>1083.090977052887</v>
      </c>
      <c r="G16" s="3">
        <v>1335.2300630569871</v>
      </c>
      <c r="H16" s="3">
        <v>1904.6912942392146</v>
      </c>
      <c r="I16" s="3">
        <v>1106.1474827248287</v>
      </c>
    </row>
  </sheetData>
  <mergeCells count="3">
    <mergeCell ref="B3:H3"/>
    <mergeCell ref="A2:A3"/>
    <mergeCell ref="I2:I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3806AA-C0A4-41DE-9ABC-A7B6DF237872}">
  <sheetPr codeName="Munka48"/>
  <dimension ref="A1:I18"/>
  <sheetViews>
    <sheetView zoomScaleNormal="100" workbookViewId="0">
      <selection sqref="A1:I1"/>
    </sheetView>
  </sheetViews>
  <sheetFormatPr defaultRowHeight="12.75"/>
  <cols>
    <col min="1" max="1" width="23.5703125" style="387" customWidth="1"/>
    <col min="2" max="5" width="10.140625" style="387" customWidth="1"/>
    <col min="6" max="9" width="6" style="387" customWidth="1"/>
    <col min="10" max="16384" width="9.140625" style="387"/>
  </cols>
  <sheetData>
    <row r="1" spans="1:9" ht="24.95" customHeight="1" thickBot="1">
      <c r="A1" s="594" t="s">
        <v>391</v>
      </c>
      <c r="B1" s="595"/>
      <c r="C1" s="595"/>
      <c r="D1" s="595"/>
      <c r="E1" s="595"/>
      <c r="F1" s="595"/>
      <c r="G1" s="595"/>
      <c r="H1" s="595"/>
      <c r="I1" s="595"/>
    </row>
    <row r="2" spans="1:9" ht="21.95" customHeight="1">
      <c r="A2" s="519" t="s">
        <v>390</v>
      </c>
      <c r="B2" s="567">
        <v>1980</v>
      </c>
      <c r="C2" s="567">
        <v>1990</v>
      </c>
      <c r="D2" s="567">
        <v>2001</v>
      </c>
      <c r="E2" s="567">
        <v>2005</v>
      </c>
      <c r="F2" s="558" t="s">
        <v>389</v>
      </c>
      <c r="G2" s="617"/>
      <c r="H2" s="617"/>
      <c r="I2" s="617"/>
    </row>
    <row r="3" spans="1:9" ht="21.95" customHeight="1">
      <c r="A3" s="606"/>
      <c r="B3" s="616"/>
      <c r="C3" s="616"/>
      <c r="D3" s="616"/>
      <c r="E3" s="615"/>
      <c r="F3" s="425">
        <v>1980</v>
      </c>
      <c r="G3" s="425">
        <v>1990</v>
      </c>
      <c r="H3" s="425">
        <v>2001</v>
      </c>
      <c r="I3" s="424">
        <v>2005</v>
      </c>
    </row>
    <row r="4" spans="1:9" ht="11.1" customHeight="1">
      <c r="A4" s="421" t="s">
        <v>388</v>
      </c>
      <c r="B4" s="410">
        <v>1065713</v>
      </c>
      <c r="C4" s="410">
        <v>992494</v>
      </c>
      <c r="D4" s="410">
        <v>972436</v>
      </c>
      <c r="E4" s="410">
        <v>1009150</v>
      </c>
      <c r="F4" s="409">
        <v>35.200000000000003</v>
      </c>
      <c r="G4" s="409">
        <v>34.299999999999997</v>
      </c>
      <c r="H4" s="388">
        <f t="shared" ref="H4:H9" si="0">D4/D$10*100</f>
        <v>33.898212915005921</v>
      </c>
      <c r="I4" s="388">
        <v>35.427057263591138</v>
      </c>
    </row>
    <row r="5" spans="1:9" ht="11.1" customHeight="1">
      <c r="A5" s="421" t="s">
        <v>387</v>
      </c>
      <c r="B5" s="415">
        <v>1620728</v>
      </c>
      <c r="C5" s="415">
        <v>1453847</v>
      </c>
      <c r="D5" s="415">
        <v>1424357</v>
      </c>
      <c r="E5" s="415">
        <v>1362030</v>
      </c>
      <c r="F5" s="414">
        <v>53.5</v>
      </c>
      <c r="G5" s="414">
        <v>50.2</v>
      </c>
      <c r="H5" s="395">
        <f t="shared" si="0"/>
        <v>49.651757907953929</v>
      </c>
      <c r="I5" s="395">
        <v>47.815205672822707</v>
      </c>
    </row>
    <row r="6" spans="1:9" ht="15" customHeight="1">
      <c r="A6" s="423" t="s">
        <v>386</v>
      </c>
      <c r="B6" s="415">
        <v>2686441</v>
      </c>
      <c r="C6" s="415">
        <v>2446341</v>
      </c>
      <c r="D6" s="415">
        <f>SUM(D4:D5)</f>
        <v>2396793</v>
      </c>
      <c r="E6" s="415">
        <v>2371180</v>
      </c>
      <c r="F6" s="414">
        <v>88.7</v>
      </c>
      <c r="G6" s="414">
        <v>84.5</v>
      </c>
      <c r="H6" s="395">
        <f t="shared" si="0"/>
        <v>83.54997082295985</v>
      </c>
      <c r="I6" s="395">
        <v>83.242262936413852</v>
      </c>
    </row>
    <row r="7" spans="1:9" ht="10.5" customHeight="1">
      <c r="A7" s="422" t="s">
        <v>385</v>
      </c>
      <c r="B7" s="414" t="s">
        <v>350</v>
      </c>
      <c r="C7" s="415">
        <v>125393</v>
      </c>
      <c r="D7" s="415">
        <v>271641</v>
      </c>
      <c r="E7" s="415">
        <v>348890</v>
      </c>
      <c r="F7" s="414" t="s">
        <v>350</v>
      </c>
      <c r="G7" s="414">
        <v>4.3</v>
      </c>
      <c r="H7" s="395">
        <f t="shared" si="0"/>
        <v>9.4691521647132806</v>
      </c>
      <c r="I7" s="395">
        <v>12.248076112267068</v>
      </c>
    </row>
    <row r="8" spans="1:9" ht="11.1" customHeight="1">
      <c r="A8" s="421" t="s">
        <v>384</v>
      </c>
      <c r="B8" s="415">
        <v>56045</v>
      </c>
      <c r="C8" s="415">
        <v>89125</v>
      </c>
      <c r="D8" s="415">
        <v>58428</v>
      </c>
      <c r="E8" s="415">
        <v>62145</v>
      </c>
      <c r="F8" s="414">
        <v>1.9</v>
      </c>
      <c r="G8" s="414">
        <v>3.1</v>
      </c>
      <c r="H8" s="395">
        <f t="shared" si="0"/>
        <v>2.036745641047808</v>
      </c>
      <c r="I8" s="395">
        <v>2.1816523546012698</v>
      </c>
    </row>
    <row r="9" spans="1:9" ht="11.1" customHeight="1">
      <c r="A9" s="421" t="s">
        <v>383</v>
      </c>
      <c r="B9" s="415">
        <v>285182</v>
      </c>
      <c r="C9" s="415">
        <v>360737</v>
      </c>
      <c r="D9" s="415">
        <v>413473</v>
      </c>
      <c r="E9" s="415">
        <v>415204</v>
      </c>
      <c r="F9" s="414">
        <v>9.4</v>
      </c>
      <c r="G9" s="414">
        <v>12.5</v>
      </c>
      <c r="H9" s="395">
        <f t="shared" si="0"/>
        <v>14.413283535992335</v>
      </c>
      <c r="I9" s="395">
        <v>14.576084708984883</v>
      </c>
    </row>
    <row r="10" spans="1:9" ht="15" customHeight="1">
      <c r="A10" s="420" t="s">
        <v>5</v>
      </c>
      <c r="B10" s="419">
        <v>3027668</v>
      </c>
      <c r="C10" s="419">
        <v>2896203</v>
      </c>
      <c r="D10" s="419">
        <f>D6+D8+D9</f>
        <v>2868694</v>
      </c>
      <c r="E10" s="419">
        <v>2848529</v>
      </c>
      <c r="F10" s="418">
        <v>100</v>
      </c>
      <c r="G10" s="418">
        <v>100</v>
      </c>
      <c r="H10" s="418">
        <v>100</v>
      </c>
      <c r="I10" s="418">
        <v>100</v>
      </c>
    </row>
    <row r="11" spans="1:9" ht="21.95" customHeight="1">
      <c r="A11" s="417" t="s">
        <v>382</v>
      </c>
      <c r="B11" s="412"/>
      <c r="C11" s="412"/>
      <c r="D11" s="412"/>
      <c r="E11" s="412"/>
      <c r="F11" s="412"/>
      <c r="G11" s="412"/>
      <c r="H11" s="412"/>
      <c r="I11" s="412"/>
    </row>
    <row r="12" spans="1:9" ht="11.1" customHeight="1">
      <c r="A12" s="416">
        <v>0</v>
      </c>
      <c r="B12" s="415">
        <v>1065713</v>
      </c>
      <c r="C12" s="415">
        <v>992494</v>
      </c>
      <c r="D12" s="415">
        <v>972436</v>
      </c>
      <c r="E12" s="415">
        <v>1009150</v>
      </c>
      <c r="F12" s="414">
        <v>35.200000000000003</v>
      </c>
      <c r="G12" s="414">
        <v>34.299999999999997</v>
      </c>
      <c r="H12" s="413">
        <f>D12/D$10*100</f>
        <v>33.898212915005921</v>
      </c>
      <c r="I12" s="395">
        <v>35.427057263591138</v>
      </c>
    </row>
    <row r="13" spans="1:9" ht="11.1" customHeight="1">
      <c r="A13" s="416">
        <v>1</v>
      </c>
      <c r="B13" s="415">
        <v>1019512</v>
      </c>
      <c r="C13" s="415">
        <v>954166</v>
      </c>
      <c r="D13" s="415">
        <v>984815</v>
      </c>
      <c r="E13" s="415">
        <v>979498</v>
      </c>
      <c r="F13" s="414">
        <v>33.700000000000003</v>
      </c>
      <c r="G13" s="414">
        <v>32.9</v>
      </c>
      <c r="H13" s="413">
        <f>D13/D$10*100</f>
        <v>34.329733321155899</v>
      </c>
      <c r="I13" s="395">
        <v>34.386098930360198</v>
      </c>
    </row>
    <row r="14" spans="1:9" ht="11.1" customHeight="1">
      <c r="A14" s="416">
        <v>2</v>
      </c>
      <c r="B14" s="415">
        <v>749976</v>
      </c>
      <c r="C14" s="415">
        <v>761208</v>
      </c>
      <c r="D14" s="415">
        <v>697994</v>
      </c>
      <c r="E14" s="415">
        <v>643827</v>
      </c>
      <c r="F14" s="414">
        <v>24.8</v>
      </c>
      <c r="G14" s="414">
        <v>26.3</v>
      </c>
      <c r="H14" s="413">
        <f>D14/D$10*100</f>
        <v>24.331420500060304</v>
      </c>
      <c r="I14" s="395">
        <v>22.602086901695575</v>
      </c>
    </row>
    <row r="15" spans="1:9" ht="11.1" customHeight="1">
      <c r="A15" s="416">
        <v>3</v>
      </c>
      <c r="B15" s="415">
        <v>141969</v>
      </c>
      <c r="C15" s="415">
        <v>148012</v>
      </c>
      <c r="D15" s="415">
        <v>165406</v>
      </c>
      <c r="E15" s="415">
        <v>165303</v>
      </c>
      <c r="F15" s="414">
        <v>4.7</v>
      </c>
      <c r="G15" s="414">
        <v>5.0999999999999996</v>
      </c>
      <c r="H15" s="413">
        <f>D15/D$10*100</f>
        <v>5.7658990467439191</v>
      </c>
      <c r="I15" s="395">
        <v>5.8031004774745139</v>
      </c>
    </row>
    <row r="16" spans="1:9" ht="11.1" customHeight="1">
      <c r="A16" s="416" t="s">
        <v>162</v>
      </c>
      <c r="B16" s="415">
        <v>50498</v>
      </c>
      <c r="C16" s="415">
        <v>40323</v>
      </c>
      <c r="D16" s="415">
        <v>48043</v>
      </c>
      <c r="E16" s="415">
        <v>50751</v>
      </c>
      <c r="F16" s="414">
        <v>1.7</v>
      </c>
      <c r="G16" s="414">
        <v>1.4</v>
      </c>
      <c r="H16" s="413">
        <f>D16/D$10*100</f>
        <v>1.6747342170339536</v>
      </c>
      <c r="I16" s="395">
        <v>1.7816564268785746</v>
      </c>
    </row>
    <row r="17" spans="1:9" ht="11.1" customHeight="1">
      <c r="A17" s="412" t="s">
        <v>381</v>
      </c>
      <c r="B17" s="410">
        <v>294</v>
      </c>
      <c r="C17" s="410">
        <v>292</v>
      </c>
      <c r="D17" s="411">
        <v>291.41846429071904</v>
      </c>
      <c r="E17" s="410">
        <v>288.28883258692468</v>
      </c>
      <c r="F17" s="409" t="s">
        <v>144</v>
      </c>
      <c r="G17" s="409" t="s">
        <v>144</v>
      </c>
      <c r="H17" s="409" t="s">
        <v>144</v>
      </c>
      <c r="I17" s="409" t="s">
        <v>144</v>
      </c>
    </row>
    <row r="18" spans="1:9" ht="11.1" customHeight="1">
      <c r="A18" s="412" t="s">
        <v>380</v>
      </c>
      <c r="B18" s="410">
        <v>105</v>
      </c>
      <c r="C18" s="410">
        <v>107</v>
      </c>
      <c r="D18" s="411">
        <v>107.86849346775919</v>
      </c>
      <c r="E18" s="410">
        <v>105.04656965051085</v>
      </c>
      <c r="F18" s="409" t="s">
        <v>144</v>
      </c>
      <c r="G18" s="409" t="s">
        <v>144</v>
      </c>
      <c r="H18" s="409" t="s">
        <v>144</v>
      </c>
      <c r="I18" s="409" t="s">
        <v>144</v>
      </c>
    </row>
  </sheetData>
  <mergeCells count="7">
    <mergeCell ref="A1:I1"/>
    <mergeCell ref="E2:E3"/>
    <mergeCell ref="B2:B3"/>
    <mergeCell ref="C2:C3"/>
    <mergeCell ref="D2:D3"/>
    <mergeCell ref="F2:I2"/>
    <mergeCell ref="A2:A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17D157-5E95-4589-9060-71EBDBD985F0}">
  <sheetPr codeName="Munka49"/>
  <dimension ref="A1:G50"/>
  <sheetViews>
    <sheetView zoomScaleNormal="100" workbookViewId="0">
      <selection sqref="A1:G1"/>
    </sheetView>
  </sheetViews>
  <sheetFormatPr defaultRowHeight="15"/>
  <cols>
    <col min="1" max="1" width="20.7109375" style="426" customWidth="1"/>
    <col min="2" max="7" width="10.7109375" style="426" customWidth="1"/>
    <col min="8" max="16384" width="9.140625" style="426"/>
  </cols>
  <sheetData>
    <row r="1" spans="1:7">
      <c r="A1" s="618" t="s">
        <v>405</v>
      </c>
      <c r="B1" s="619"/>
      <c r="C1" s="619"/>
      <c r="D1" s="619"/>
      <c r="E1" s="619"/>
      <c r="F1" s="619"/>
      <c r="G1" s="619"/>
    </row>
    <row r="2" spans="1:7">
      <c r="A2" s="433"/>
      <c r="B2" s="433">
        <v>1941</v>
      </c>
      <c r="C2" s="433">
        <v>1949</v>
      </c>
      <c r="D2" s="433">
        <v>1960</v>
      </c>
      <c r="E2" s="433">
        <v>1980</v>
      </c>
      <c r="F2" s="433">
        <v>1990</v>
      </c>
      <c r="G2" s="433">
        <v>2001</v>
      </c>
    </row>
    <row r="3" spans="1:7">
      <c r="A3" s="431" t="s">
        <v>346</v>
      </c>
      <c r="B3" s="430">
        <v>4560875</v>
      </c>
      <c r="C3" s="430">
        <v>4423420</v>
      </c>
      <c r="D3" s="430">
        <v>4804043</v>
      </c>
      <c r="E3" s="430">
        <v>5188709</v>
      </c>
      <c r="F3" s="430">
        <v>4984904</v>
      </c>
      <c r="G3" s="430">
        <v>4850650</v>
      </c>
    </row>
    <row r="4" spans="1:7">
      <c r="A4" s="429" t="s">
        <v>22</v>
      </c>
      <c r="B4" s="427"/>
      <c r="C4" s="427"/>
      <c r="D4" s="427"/>
      <c r="E4" s="427"/>
      <c r="F4" s="427"/>
      <c r="G4" s="427"/>
    </row>
    <row r="5" spans="1:7">
      <c r="A5" s="428" t="s">
        <v>343</v>
      </c>
      <c r="B5" s="427">
        <v>4361222</v>
      </c>
      <c r="C5" s="427">
        <v>4375577</v>
      </c>
      <c r="D5" s="427">
        <v>4745287</v>
      </c>
      <c r="E5" s="427">
        <v>5157492</v>
      </c>
      <c r="F5" s="427">
        <v>4872782</v>
      </c>
      <c r="G5" s="427">
        <v>4457641</v>
      </c>
    </row>
    <row r="6" spans="1:7">
      <c r="A6" s="428" t="s">
        <v>403</v>
      </c>
      <c r="B6" s="427" t="s">
        <v>350</v>
      </c>
      <c r="C6" s="427" t="s">
        <v>350</v>
      </c>
      <c r="D6" s="427" t="s">
        <v>350</v>
      </c>
      <c r="E6" s="427" t="s">
        <v>350</v>
      </c>
      <c r="F6" s="427" t="s">
        <v>350</v>
      </c>
      <c r="G6" s="427">
        <v>686</v>
      </c>
    </row>
    <row r="7" spans="1:7">
      <c r="A7" s="428" t="s">
        <v>402</v>
      </c>
      <c r="B7" s="427">
        <v>13196</v>
      </c>
      <c r="C7" s="427">
        <v>18135</v>
      </c>
      <c r="D7" s="427">
        <v>27306</v>
      </c>
      <c r="E7" s="427">
        <v>2998</v>
      </c>
      <c r="F7" s="427">
        <v>71432</v>
      </c>
      <c r="G7" s="427">
        <v>96273</v>
      </c>
    </row>
    <row r="8" spans="1:7">
      <c r="A8" s="428" t="s">
        <v>401</v>
      </c>
      <c r="B8" s="427" t="s">
        <v>350</v>
      </c>
      <c r="C8" s="427" t="s">
        <v>350</v>
      </c>
      <c r="D8" s="427" t="s">
        <v>350</v>
      </c>
      <c r="E8" s="427" t="s">
        <v>350</v>
      </c>
      <c r="F8" s="427" t="s">
        <v>350</v>
      </c>
      <c r="G8" s="427">
        <v>1241</v>
      </c>
    </row>
    <row r="9" spans="1:7">
      <c r="A9" s="428" t="s">
        <v>400</v>
      </c>
      <c r="B9" s="427">
        <v>1997</v>
      </c>
      <c r="C9" s="427">
        <v>1858</v>
      </c>
      <c r="D9" s="427">
        <v>6928</v>
      </c>
      <c r="E9" s="427">
        <v>6387</v>
      </c>
      <c r="F9" s="427">
        <v>6102</v>
      </c>
      <c r="G9" s="427">
        <v>7231</v>
      </c>
    </row>
    <row r="10" spans="1:7">
      <c r="A10" s="428" t="s">
        <v>399</v>
      </c>
      <c r="B10" s="427" t="s">
        <v>350</v>
      </c>
      <c r="C10" s="427" t="s">
        <v>350</v>
      </c>
      <c r="D10" s="427" t="s">
        <v>350</v>
      </c>
      <c r="E10" s="427" t="s">
        <v>350</v>
      </c>
      <c r="F10" s="427" t="s">
        <v>350</v>
      </c>
      <c r="G10" s="427">
        <v>1123</v>
      </c>
    </row>
    <row r="11" spans="1:7">
      <c r="A11" s="428" t="s">
        <v>340</v>
      </c>
      <c r="B11" s="427">
        <v>146945</v>
      </c>
      <c r="C11" s="427">
        <v>1028</v>
      </c>
      <c r="D11" s="427">
        <v>3282</v>
      </c>
      <c r="E11" s="427">
        <v>4095</v>
      </c>
      <c r="F11" s="427">
        <v>13267</v>
      </c>
      <c r="G11" s="427">
        <v>29896</v>
      </c>
    </row>
    <row r="12" spans="1:7">
      <c r="A12" s="428" t="s">
        <v>398</v>
      </c>
      <c r="B12" s="427" t="s">
        <v>350</v>
      </c>
      <c r="C12" s="427" t="s">
        <v>350</v>
      </c>
      <c r="D12" s="427" t="s">
        <v>350</v>
      </c>
      <c r="E12" s="427" t="s">
        <v>350</v>
      </c>
      <c r="F12" s="427" t="s">
        <v>350</v>
      </c>
      <c r="G12" s="427">
        <v>334</v>
      </c>
    </row>
    <row r="13" spans="1:7">
      <c r="A13" s="428" t="s">
        <v>397</v>
      </c>
      <c r="B13" s="427">
        <v>4347</v>
      </c>
      <c r="C13" s="427">
        <v>4193</v>
      </c>
      <c r="D13" s="427">
        <v>5966</v>
      </c>
      <c r="E13" s="427">
        <v>4197</v>
      </c>
      <c r="F13" s="427">
        <v>5340</v>
      </c>
      <c r="G13" s="427">
        <v>3963</v>
      </c>
    </row>
    <row r="14" spans="1:7">
      <c r="A14" s="428" t="s">
        <v>396</v>
      </c>
      <c r="B14" s="427" t="s">
        <v>350</v>
      </c>
      <c r="C14" s="427" t="s">
        <v>350</v>
      </c>
      <c r="D14" s="427" t="s">
        <v>350</v>
      </c>
      <c r="E14" s="427" t="s">
        <v>350</v>
      </c>
      <c r="F14" s="427" t="s">
        <v>350</v>
      </c>
      <c r="G14" s="427">
        <v>396</v>
      </c>
    </row>
    <row r="15" spans="1:7">
      <c r="A15" s="428" t="s">
        <v>395</v>
      </c>
      <c r="B15" s="427">
        <v>1825</v>
      </c>
      <c r="C15" s="427">
        <v>2142</v>
      </c>
      <c r="D15" s="427">
        <v>1985</v>
      </c>
      <c r="E15" s="427">
        <v>1376</v>
      </c>
      <c r="F15" s="427">
        <v>1442</v>
      </c>
      <c r="G15" s="427">
        <v>1994</v>
      </c>
    </row>
    <row r="16" spans="1:7">
      <c r="A16" s="428" t="s">
        <v>394</v>
      </c>
      <c r="B16" s="427">
        <v>7798</v>
      </c>
      <c r="C16" s="427">
        <v>3491</v>
      </c>
      <c r="D16" s="427">
        <v>6479</v>
      </c>
      <c r="E16" s="427">
        <v>3834</v>
      </c>
      <c r="F16" s="427">
        <v>4314</v>
      </c>
      <c r="G16" s="427">
        <v>7739</v>
      </c>
    </row>
    <row r="17" spans="1:7">
      <c r="A17" s="428" t="s">
        <v>393</v>
      </c>
      <c r="B17" s="427">
        <v>986</v>
      </c>
      <c r="C17" s="427">
        <v>305</v>
      </c>
      <c r="D17" s="427" t="s">
        <v>350</v>
      </c>
      <c r="E17" s="427">
        <v>782</v>
      </c>
      <c r="F17" s="427">
        <v>854</v>
      </c>
      <c r="G17" s="427">
        <v>1377</v>
      </c>
    </row>
    <row r="18" spans="1:7">
      <c r="A18" s="428" t="s">
        <v>392</v>
      </c>
      <c r="B18" s="427" t="s">
        <v>350</v>
      </c>
      <c r="C18" s="427" t="s">
        <v>350</v>
      </c>
      <c r="D18" s="427" t="s">
        <v>350</v>
      </c>
      <c r="E18" s="427" t="s">
        <v>350</v>
      </c>
      <c r="F18" s="427" t="s">
        <v>350</v>
      </c>
      <c r="G18" s="427">
        <v>2054</v>
      </c>
    </row>
    <row r="19" spans="1:7">
      <c r="A19" s="431" t="s">
        <v>346</v>
      </c>
      <c r="B19" s="430">
        <v>4755199</v>
      </c>
      <c r="C19" s="432">
        <v>4781379</v>
      </c>
      <c r="D19" s="430">
        <v>5157001</v>
      </c>
      <c r="E19" s="430">
        <v>5520754</v>
      </c>
      <c r="F19" s="430">
        <v>5389919</v>
      </c>
      <c r="G19" s="430">
        <v>5347665</v>
      </c>
    </row>
    <row r="20" spans="1:7">
      <c r="A20" s="429" t="s">
        <v>22</v>
      </c>
      <c r="B20" s="427"/>
      <c r="C20" s="427"/>
      <c r="D20" s="427" t="s">
        <v>404</v>
      </c>
      <c r="E20" s="427"/>
      <c r="F20" s="427"/>
      <c r="G20" s="427"/>
    </row>
    <row r="21" spans="1:7">
      <c r="A21" s="428" t="s">
        <v>343</v>
      </c>
      <c r="B21" s="427">
        <v>4557646</v>
      </c>
      <c r="C21" s="427">
        <v>4729063</v>
      </c>
      <c r="D21" s="427">
        <v>5091988</v>
      </c>
      <c r="E21" s="427">
        <v>5481482</v>
      </c>
      <c r="F21" s="427">
        <v>5269290</v>
      </c>
      <c r="G21" s="427">
        <v>4958404</v>
      </c>
    </row>
    <row r="22" spans="1:7">
      <c r="A22" s="428" t="s">
        <v>403</v>
      </c>
      <c r="B22" s="427" t="s">
        <v>350</v>
      </c>
      <c r="C22" s="427" t="s">
        <v>350</v>
      </c>
      <c r="D22" s="427" t="s">
        <v>350</v>
      </c>
      <c r="E22" s="427" t="s">
        <v>350</v>
      </c>
      <c r="F22" s="427" t="s">
        <v>350</v>
      </c>
      <c r="G22" s="427">
        <v>672</v>
      </c>
    </row>
    <row r="23" spans="1:7">
      <c r="A23" s="428" t="s">
        <v>402</v>
      </c>
      <c r="B23" s="427">
        <v>13837</v>
      </c>
      <c r="C23" s="427">
        <v>19463</v>
      </c>
      <c r="D23" s="427">
        <v>28815</v>
      </c>
      <c r="E23" s="427">
        <v>3406</v>
      </c>
      <c r="F23" s="427">
        <v>71251</v>
      </c>
      <c r="G23" s="427">
        <v>93711</v>
      </c>
    </row>
    <row r="24" spans="1:7">
      <c r="A24" s="428" t="s">
        <v>401</v>
      </c>
      <c r="B24" s="427" t="s">
        <v>350</v>
      </c>
      <c r="C24" s="427" t="s">
        <v>350</v>
      </c>
      <c r="D24" s="427" t="s">
        <v>350</v>
      </c>
      <c r="E24" s="427" t="s">
        <v>350</v>
      </c>
      <c r="F24" s="427" t="s">
        <v>350</v>
      </c>
      <c r="G24" s="427">
        <v>1268</v>
      </c>
    </row>
    <row r="25" spans="1:7">
      <c r="A25" s="428" t="s">
        <v>400</v>
      </c>
      <c r="B25" s="427">
        <v>2180</v>
      </c>
      <c r="C25" s="427">
        <v>2248</v>
      </c>
      <c r="D25" s="427">
        <v>7782</v>
      </c>
      <c r="E25" s="427">
        <v>7508</v>
      </c>
      <c r="F25" s="427">
        <v>7468</v>
      </c>
      <c r="G25" s="427">
        <v>8366</v>
      </c>
    </row>
    <row r="26" spans="1:7">
      <c r="A26" s="428" t="s">
        <v>399</v>
      </c>
      <c r="B26" s="427" t="s">
        <v>350</v>
      </c>
      <c r="C26" s="427" t="s">
        <v>350</v>
      </c>
      <c r="D26" s="427" t="s">
        <v>350</v>
      </c>
      <c r="E26" s="427" t="s">
        <v>350</v>
      </c>
      <c r="F26" s="427" t="s">
        <v>350</v>
      </c>
      <c r="G26" s="427">
        <v>1839</v>
      </c>
    </row>
    <row r="27" spans="1:7">
      <c r="A27" s="428" t="s">
        <v>340</v>
      </c>
      <c r="B27" s="427">
        <v>155253</v>
      </c>
      <c r="C27" s="427">
        <v>1589</v>
      </c>
      <c r="D27" s="427">
        <v>5358</v>
      </c>
      <c r="E27" s="427">
        <v>7215</v>
      </c>
      <c r="F27" s="427">
        <v>17557</v>
      </c>
      <c r="G27" s="427">
        <v>32209</v>
      </c>
    </row>
    <row r="28" spans="1:7">
      <c r="A28" s="428" t="s">
        <v>398</v>
      </c>
      <c r="B28" s="427" t="s">
        <v>350</v>
      </c>
      <c r="C28" s="427" t="s">
        <v>350</v>
      </c>
      <c r="D28" s="427" t="s">
        <v>350</v>
      </c>
      <c r="E28" s="427" t="s">
        <v>350</v>
      </c>
      <c r="F28" s="427" t="s">
        <v>350</v>
      </c>
      <c r="G28" s="427">
        <v>286</v>
      </c>
    </row>
    <row r="29" spans="1:7">
      <c r="A29" s="428" t="s">
        <v>397</v>
      </c>
      <c r="B29" s="427">
        <v>3218</v>
      </c>
      <c r="C29" s="427">
        <v>4307</v>
      </c>
      <c r="D29" s="427">
        <v>6360</v>
      </c>
      <c r="E29" s="427">
        <v>4677</v>
      </c>
      <c r="F29" s="427">
        <v>5400</v>
      </c>
      <c r="G29" s="427">
        <v>4032</v>
      </c>
    </row>
    <row r="30" spans="1:7">
      <c r="A30" s="428" t="s">
        <v>396</v>
      </c>
      <c r="B30" s="427" t="s">
        <v>350</v>
      </c>
      <c r="C30" s="427" t="s">
        <v>350</v>
      </c>
      <c r="D30" s="427" t="s">
        <v>350</v>
      </c>
      <c r="E30" s="427" t="s">
        <v>350</v>
      </c>
      <c r="F30" s="427" t="s">
        <v>350</v>
      </c>
      <c r="G30" s="427">
        <v>702</v>
      </c>
    </row>
    <row r="31" spans="1:7">
      <c r="A31" s="428" t="s">
        <v>395</v>
      </c>
      <c r="B31" s="427">
        <v>1804</v>
      </c>
      <c r="C31" s="427">
        <v>2048</v>
      </c>
      <c r="D31" s="427">
        <v>1903</v>
      </c>
      <c r="E31" s="427">
        <v>1429</v>
      </c>
      <c r="F31" s="427">
        <v>1463</v>
      </c>
      <c r="G31" s="427">
        <v>1822</v>
      </c>
    </row>
    <row r="32" spans="1:7">
      <c r="A32" s="428" t="s">
        <v>394</v>
      </c>
      <c r="B32" s="427">
        <v>8879</v>
      </c>
      <c r="C32" s="427">
        <v>4317</v>
      </c>
      <c r="D32" s="427">
        <v>7861</v>
      </c>
      <c r="E32" s="427">
        <v>5267</v>
      </c>
      <c r="F32" s="427">
        <v>6145</v>
      </c>
      <c r="G32" s="427">
        <v>9954</v>
      </c>
    </row>
    <row r="33" spans="1:7">
      <c r="A33" s="428" t="s">
        <v>393</v>
      </c>
      <c r="B33" s="427">
        <v>1072</v>
      </c>
      <c r="C33" s="427">
        <v>361</v>
      </c>
      <c r="D33" s="427" t="s">
        <v>350</v>
      </c>
      <c r="E33" s="427">
        <v>949</v>
      </c>
      <c r="F33" s="427">
        <v>1076</v>
      </c>
      <c r="G33" s="427">
        <v>1648</v>
      </c>
    </row>
    <row r="34" spans="1:7">
      <c r="A34" s="428" t="s">
        <v>392</v>
      </c>
      <c r="B34" s="427" t="s">
        <v>350</v>
      </c>
      <c r="C34" s="427" t="s">
        <v>350</v>
      </c>
      <c r="D34" s="427" t="s">
        <v>350</v>
      </c>
      <c r="E34" s="427" t="s">
        <v>350</v>
      </c>
      <c r="F34" s="427" t="s">
        <v>350</v>
      </c>
      <c r="G34" s="427">
        <v>3016</v>
      </c>
    </row>
    <row r="35" spans="1:7">
      <c r="A35" s="431" t="s">
        <v>346</v>
      </c>
      <c r="B35" s="430">
        <v>9316074</v>
      </c>
      <c r="C35" s="430">
        <v>9204799</v>
      </c>
      <c r="D35" s="430">
        <v>9961044</v>
      </c>
      <c r="E35" s="430">
        <v>10709463</v>
      </c>
      <c r="F35" s="430">
        <v>10374823</v>
      </c>
      <c r="G35" s="430">
        <v>10198315</v>
      </c>
    </row>
    <row r="36" spans="1:7">
      <c r="A36" s="429" t="s">
        <v>22</v>
      </c>
      <c r="B36" s="427"/>
      <c r="C36" s="427"/>
      <c r="D36" s="427"/>
      <c r="E36" s="427"/>
      <c r="F36" s="427"/>
      <c r="G36" s="427"/>
    </row>
    <row r="37" spans="1:7">
      <c r="A37" s="428" t="s">
        <v>343</v>
      </c>
      <c r="B37" s="427">
        <v>8918868</v>
      </c>
      <c r="C37" s="427">
        <v>9104640</v>
      </c>
      <c r="D37" s="427">
        <v>9837275</v>
      </c>
      <c r="E37" s="427">
        <v>10638974</v>
      </c>
      <c r="F37" s="427">
        <v>10142072</v>
      </c>
      <c r="G37" s="427">
        <v>9416045</v>
      </c>
    </row>
    <row r="38" spans="1:7">
      <c r="A38" s="428" t="s">
        <v>403</v>
      </c>
      <c r="B38" s="427" t="s">
        <v>350</v>
      </c>
      <c r="C38" s="427" t="s">
        <v>350</v>
      </c>
      <c r="D38" s="427" t="s">
        <v>350</v>
      </c>
      <c r="E38" s="427" t="s">
        <v>350</v>
      </c>
      <c r="F38" s="427" t="s">
        <v>350</v>
      </c>
      <c r="G38" s="427">
        <v>1358</v>
      </c>
    </row>
    <row r="39" spans="1:7">
      <c r="A39" s="428" t="s">
        <v>402</v>
      </c>
      <c r="B39" s="427">
        <v>27033</v>
      </c>
      <c r="C39" s="427">
        <v>37598</v>
      </c>
      <c r="D39" s="427">
        <v>56121</v>
      </c>
      <c r="E39" s="427">
        <v>6404</v>
      </c>
      <c r="F39" s="427">
        <v>142683</v>
      </c>
      <c r="G39" s="427">
        <v>189984</v>
      </c>
    </row>
    <row r="40" spans="1:7">
      <c r="A40" s="428" t="s">
        <v>401</v>
      </c>
      <c r="B40" s="427" t="s">
        <v>350</v>
      </c>
      <c r="C40" s="427" t="s">
        <v>350</v>
      </c>
      <c r="D40" s="427" t="s">
        <v>350</v>
      </c>
      <c r="E40" s="427" t="s">
        <v>350</v>
      </c>
      <c r="F40" s="427" t="s">
        <v>350</v>
      </c>
      <c r="G40" s="427">
        <v>2509</v>
      </c>
    </row>
    <row r="41" spans="1:7">
      <c r="A41" s="428" t="s">
        <v>400</v>
      </c>
      <c r="B41" s="427">
        <v>4177</v>
      </c>
      <c r="C41" s="427">
        <v>4106</v>
      </c>
      <c r="D41" s="427">
        <v>14710</v>
      </c>
      <c r="E41" s="427">
        <v>13895</v>
      </c>
      <c r="F41" s="427">
        <v>13570</v>
      </c>
      <c r="G41" s="427">
        <v>15597</v>
      </c>
    </row>
    <row r="42" spans="1:7">
      <c r="A42" s="428" t="s">
        <v>399</v>
      </c>
      <c r="B42" s="427" t="s">
        <v>350</v>
      </c>
      <c r="C42" s="427" t="s">
        <v>350</v>
      </c>
      <c r="D42" s="427" t="s">
        <v>350</v>
      </c>
      <c r="E42" s="427" t="s">
        <v>350</v>
      </c>
      <c r="F42" s="427" t="s">
        <v>350</v>
      </c>
      <c r="G42" s="427">
        <v>2962</v>
      </c>
    </row>
    <row r="43" spans="1:7">
      <c r="A43" s="428" t="s">
        <v>340</v>
      </c>
      <c r="B43" s="427">
        <v>302198</v>
      </c>
      <c r="C43" s="427">
        <v>2617</v>
      </c>
      <c r="D43" s="427">
        <v>8640</v>
      </c>
      <c r="E43" s="427">
        <v>11310</v>
      </c>
      <c r="F43" s="427">
        <v>30824</v>
      </c>
      <c r="G43" s="427">
        <v>62105</v>
      </c>
    </row>
    <row r="44" spans="1:7">
      <c r="A44" s="428" t="s">
        <v>398</v>
      </c>
      <c r="B44" s="427" t="s">
        <v>350</v>
      </c>
      <c r="C44" s="427" t="s">
        <v>350</v>
      </c>
      <c r="D44" s="427" t="s">
        <v>350</v>
      </c>
      <c r="E44" s="427" t="s">
        <v>350</v>
      </c>
      <c r="F44" s="427" t="s">
        <v>350</v>
      </c>
      <c r="G44" s="427">
        <v>620</v>
      </c>
    </row>
    <row r="45" spans="1:7">
      <c r="A45" s="428" t="s">
        <v>397</v>
      </c>
      <c r="B45" s="427">
        <v>7565</v>
      </c>
      <c r="C45" s="427">
        <v>8500</v>
      </c>
      <c r="D45" s="427">
        <v>12326</v>
      </c>
      <c r="E45" s="427">
        <v>8874</v>
      </c>
      <c r="F45" s="427">
        <v>10740</v>
      </c>
      <c r="G45" s="427">
        <v>7995</v>
      </c>
    </row>
    <row r="46" spans="1:7">
      <c r="A46" s="428" t="s">
        <v>396</v>
      </c>
      <c r="B46" s="427" t="s">
        <v>350</v>
      </c>
      <c r="C46" s="427" t="s">
        <v>350</v>
      </c>
      <c r="D46" s="427" t="s">
        <v>350</v>
      </c>
      <c r="E46" s="427" t="s">
        <v>350</v>
      </c>
      <c r="F46" s="427" t="s">
        <v>350</v>
      </c>
      <c r="G46" s="427">
        <v>1098</v>
      </c>
    </row>
    <row r="47" spans="1:7">
      <c r="A47" s="428" t="s">
        <v>395</v>
      </c>
      <c r="B47" s="427">
        <v>3629</v>
      </c>
      <c r="C47" s="427">
        <v>4190</v>
      </c>
      <c r="D47" s="427">
        <v>3888</v>
      </c>
      <c r="E47" s="427">
        <v>2805</v>
      </c>
      <c r="F47" s="427">
        <v>2905</v>
      </c>
      <c r="G47" s="427">
        <v>3816</v>
      </c>
    </row>
    <row r="48" spans="1:7">
      <c r="A48" s="428" t="s">
        <v>394</v>
      </c>
      <c r="B48" s="427">
        <v>16677</v>
      </c>
      <c r="C48" s="427">
        <v>7808</v>
      </c>
      <c r="D48" s="427">
        <v>14340</v>
      </c>
      <c r="E48" s="427">
        <v>9101</v>
      </c>
      <c r="F48" s="427">
        <v>10459</v>
      </c>
      <c r="G48" s="427">
        <v>17693</v>
      </c>
    </row>
    <row r="49" spans="1:7">
      <c r="A49" s="428" t="s">
        <v>393</v>
      </c>
      <c r="B49" s="427">
        <v>2058</v>
      </c>
      <c r="C49" s="427">
        <v>666</v>
      </c>
      <c r="D49" s="427" t="s">
        <v>350</v>
      </c>
      <c r="E49" s="427">
        <v>1731</v>
      </c>
      <c r="F49" s="427">
        <v>1930</v>
      </c>
      <c r="G49" s="427">
        <v>3025</v>
      </c>
    </row>
    <row r="50" spans="1:7">
      <c r="A50" s="428" t="s">
        <v>392</v>
      </c>
      <c r="B50" s="427" t="s">
        <v>350</v>
      </c>
      <c r="C50" s="427" t="s">
        <v>350</v>
      </c>
      <c r="D50" s="427" t="s">
        <v>350</v>
      </c>
      <c r="E50" s="427" t="s">
        <v>350</v>
      </c>
      <c r="F50" s="427" t="s">
        <v>350</v>
      </c>
      <c r="G50" s="427">
        <v>5070</v>
      </c>
    </row>
  </sheetData>
  <mergeCells count="1">
    <mergeCell ref="A1:G1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663F2-4A69-463A-8DA4-2CC0CE572ADB}">
  <sheetPr codeName="Munka50"/>
  <dimension ref="A1:Q40"/>
  <sheetViews>
    <sheetView zoomScaleNormal="100" workbookViewId="0"/>
  </sheetViews>
  <sheetFormatPr defaultRowHeight="15"/>
  <cols>
    <col min="1" max="1" width="13.7109375" style="434" customWidth="1"/>
    <col min="2" max="8" width="9.140625" style="434"/>
    <col min="9" max="17" width="8.7109375" style="434" customWidth="1"/>
    <col min="18" max="16384" width="9.140625" style="434"/>
  </cols>
  <sheetData>
    <row r="1" spans="1:17">
      <c r="A1" s="447" t="s">
        <v>419</v>
      </c>
      <c r="B1" s="446"/>
      <c r="C1" s="446"/>
      <c r="D1" s="446"/>
      <c r="E1" s="446"/>
      <c r="F1" s="446"/>
      <c r="G1" s="446"/>
      <c r="H1" s="446"/>
      <c r="I1" s="445"/>
      <c r="J1" s="445"/>
      <c r="K1" s="445"/>
      <c r="L1" s="445"/>
      <c r="M1" s="445"/>
      <c r="N1" s="445"/>
      <c r="O1" s="445"/>
      <c r="P1" s="445"/>
      <c r="Q1" s="445"/>
    </row>
    <row r="2" spans="1:17" ht="22.5">
      <c r="A2" s="443" t="s">
        <v>418</v>
      </c>
      <c r="B2" s="443" t="s">
        <v>5</v>
      </c>
      <c r="C2" s="443" t="s">
        <v>343</v>
      </c>
      <c r="D2" s="443" t="s">
        <v>403</v>
      </c>
      <c r="E2" s="444" t="s">
        <v>417</v>
      </c>
      <c r="F2" s="443" t="s">
        <v>401</v>
      </c>
      <c r="G2" s="443" t="s">
        <v>400</v>
      </c>
      <c r="H2" s="443" t="s">
        <v>399</v>
      </c>
      <c r="I2" s="443" t="s">
        <v>340</v>
      </c>
      <c r="J2" s="443" t="s">
        <v>398</v>
      </c>
      <c r="K2" s="443" t="s">
        <v>416</v>
      </c>
      <c r="L2" s="443" t="s">
        <v>396</v>
      </c>
      <c r="M2" s="443" t="s">
        <v>395</v>
      </c>
      <c r="N2" s="443" t="s">
        <v>394</v>
      </c>
      <c r="O2" s="444" t="s">
        <v>415</v>
      </c>
      <c r="P2" s="443" t="s">
        <v>392</v>
      </c>
      <c r="Q2" s="443" t="s">
        <v>414</v>
      </c>
    </row>
    <row r="3" spans="1:17">
      <c r="A3" s="524" t="s">
        <v>7</v>
      </c>
      <c r="B3" s="524"/>
      <c r="C3" s="524"/>
      <c r="D3" s="524"/>
      <c r="E3" s="524"/>
      <c r="F3" s="524"/>
      <c r="G3" s="524"/>
      <c r="H3" s="524"/>
      <c r="I3" s="524"/>
      <c r="J3" s="524"/>
      <c r="K3" s="524"/>
      <c r="L3" s="524"/>
      <c r="M3" s="524"/>
      <c r="N3" s="524"/>
      <c r="O3" s="524"/>
      <c r="P3" s="524"/>
      <c r="Q3" s="524"/>
    </row>
    <row r="4" spans="1:17">
      <c r="A4" s="438">
        <v>1910</v>
      </c>
      <c r="B4" s="437">
        <v>3792344</v>
      </c>
      <c r="C4" s="437">
        <v>3357539</v>
      </c>
      <c r="D4" s="435" t="s">
        <v>350</v>
      </c>
      <c r="E4" s="437">
        <v>5117</v>
      </c>
      <c r="F4" s="435" t="s">
        <v>350</v>
      </c>
      <c r="G4" s="437">
        <v>32297</v>
      </c>
      <c r="H4" s="435" t="s">
        <v>350</v>
      </c>
      <c r="I4" s="437">
        <v>264010</v>
      </c>
      <c r="J4" s="435" t="s">
        <v>350</v>
      </c>
      <c r="K4" s="437">
        <v>15669</v>
      </c>
      <c r="L4" s="435" t="s">
        <v>350</v>
      </c>
      <c r="M4" s="437">
        <v>15443</v>
      </c>
      <c r="N4" s="437">
        <v>80872</v>
      </c>
      <c r="O4" s="437">
        <v>3525</v>
      </c>
      <c r="P4" s="436" t="s">
        <v>350</v>
      </c>
      <c r="Q4" s="437">
        <v>17872</v>
      </c>
    </row>
    <row r="5" spans="1:17">
      <c r="A5" s="438">
        <v>1920</v>
      </c>
      <c r="B5" s="437">
        <v>3874111</v>
      </c>
      <c r="C5" s="437">
        <v>3481506</v>
      </c>
      <c r="D5" s="435" t="s">
        <v>350</v>
      </c>
      <c r="E5" s="437">
        <v>3416</v>
      </c>
      <c r="F5" s="435" t="s">
        <v>350</v>
      </c>
      <c r="G5" s="437">
        <v>28620</v>
      </c>
      <c r="H5" s="435" t="s">
        <v>350</v>
      </c>
      <c r="I5" s="437">
        <v>256102</v>
      </c>
      <c r="J5" s="435" t="s">
        <v>350</v>
      </c>
      <c r="K5" s="437">
        <v>12020</v>
      </c>
      <c r="L5" s="435" t="s">
        <v>350</v>
      </c>
      <c r="M5" s="437">
        <v>9021</v>
      </c>
      <c r="N5" s="437">
        <v>65680</v>
      </c>
      <c r="O5" s="437">
        <v>2979</v>
      </c>
      <c r="P5" s="436" t="s">
        <v>350</v>
      </c>
      <c r="Q5" s="437">
        <v>14767</v>
      </c>
    </row>
    <row r="6" spans="1:17">
      <c r="A6" s="438">
        <v>1930</v>
      </c>
      <c r="B6" s="437">
        <v>4248452</v>
      </c>
      <c r="C6" s="437">
        <v>3925780</v>
      </c>
      <c r="D6" s="437">
        <v>2429</v>
      </c>
      <c r="E6" s="437">
        <v>3852</v>
      </c>
      <c r="F6" s="435">
        <v>58</v>
      </c>
      <c r="G6" s="437">
        <v>22779</v>
      </c>
      <c r="H6" s="442">
        <v>2619</v>
      </c>
      <c r="I6" s="437">
        <v>222476</v>
      </c>
      <c r="J6" s="435">
        <v>79</v>
      </c>
      <c r="K6" s="437">
        <v>8086</v>
      </c>
      <c r="L6" s="435">
        <v>482</v>
      </c>
      <c r="M6" s="437">
        <v>3694</v>
      </c>
      <c r="N6" s="437">
        <v>48696</v>
      </c>
      <c r="O6" s="437">
        <v>2612</v>
      </c>
      <c r="P6" s="436" t="s">
        <v>350</v>
      </c>
      <c r="Q6" s="437">
        <v>10477</v>
      </c>
    </row>
    <row r="7" spans="1:17">
      <c r="A7" s="438">
        <v>1941</v>
      </c>
      <c r="B7" s="437">
        <v>4560875</v>
      </c>
      <c r="C7" s="437">
        <v>4239115</v>
      </c>
      <c r="D7" s="437">
        <v>3181</v>
      </c>
      <c r="E7" s="437">
        <v>9119</v>
      </c>
      <c r="F7" s="435">
        <v>42</v>
      </c>
      <c r="G7" s="437">
        <v>17958</v>
      </c>
      <c r="H7" s="437">
        <v>8202</v>
      </c>
      <c r="I7" s="437">
        <v>226031</v>
      </c>
      <c r="J7" s="435" t="s">
        <v>350</v>
      </c>
      <c r="K7" s="437">
        <v>7854</v>
      </c>
      <c r="L7" s="435" t="s">
        <v>350</v>
      </c>
      <c r="M7" s="437">
        <v>2708</v>
      </c>
      <c r="N7" s="437">
        <v>36025</v>
      </c>
      <c r="O7" s="437">
        <v>2287</v>
      </c>
      <c r="P7" s="436" t="s">
        <v>350</v>
      </c>
      <c r="Q7" s="437">
        <v>8353</v>
      </c>
    </row>
    <row r="8" spans="1:17">
      <c r="A8" s="438">
        <v>1949</v>
      </c>
      <c r="B8" s="437">
        <v>4423420</v>
      </c>
      <c r="C8" s="437">
        <v>4364526</v>
      </c>
      <c r="D8" s="435" t="s">
        <v>350</v>
      </c>
      <c r="E8" s="437">
        <v>10243</v>
      </c>
      <c r="F8" s="435" t="s">
        <v>350</v>
      </c>
      <c r="G8" s="437">
        <v>9598</v>
      </c>
      <c r="H8" s="435" t="s">
        <v>350</v>
      </c>
      <c r="I8" s="437">
        <v>8511</v>
      </c>
      <c r="J8" s="435" t="s">
        <v>350</v>
      </c>
      <c r="K8" s="437">
        <v>7235</v>
      </c>
      <c r="L8" s="435" t="s">
        <v>350</v>
      </c>
      <c r="M8" s="437">
        <v>2556</v>
      </c>
      <c r="N8" s="437">
        <v>11734</v>
      </c>
      <c r="O8" s="437">
        <v>2053</v>
      </c>
      <c r="P8" s="436" t="s">
        <v>350</v>
      </c>
      <c r="Q8" s="437">
        <v>6964</v>
      </c>
    </row>
    <row r="9" spans="1:17">
      <c r="A9" s="438">
        <v>1960</v>
      </c>
      <c r="B9" s="437">
        <v>4804043</v>
      </c>
      <c r="C9" s="437">
        <v>4724782</v>
      </c>
      <c r="D9" s="437">
        <v>1399</v>
      </c>
      <c r="E9" s="437">
        <v>12351</v>
      </c>
      <c r="F9" s="437">
        <v>1824</v>
      </c>
      <c r="G9" s="437">
        <v>15447</v>
      </c>
      <c r="H9" s="435" t="s">
        <v>350</v>
      </c>
      <c r="I9" s="437">
        <v>20695</v>
      </c>
      <c r="J9" s="435" t="s">
        <v>350</v>
      </c>
      <c r="K9" s="437">
        <v>7542</v>
      </c>
      <c r="L9" s="435" t="s">
        <v>350</v>
      </c>
      <c r="M9" s="437">
        <v>2289</v>
      </c>
      <c r="N9" s="437">
        <v>13865</v>
      </c>
      <c r="O9" s="435" t="s">
        <v>350</v>
      </c>
      <c r="P9" s="436" t="s">
        <v>350</v>
      </c>
      <c r="Q9" s="437">
        <v>3849</v>
      </c>
    </row>
    <row r="10" spans="1:17">
      <c r="A10" s="438">
        <v>1970</v>
      </c>
      <c r="B10" s="437">
        <v>4992103</v>
      </c>
      <c r="C10" s="437">
        <v>4923857</v>
      </c>
      <c r="D10" s="435" t="s">
        <v>350</v>
      </c>
      <c r="E10" s="437">
        <v>16996</v>
      </c>
      <c r="F10" s="435" t="s">
        <v>350</v>
      </c>
      <c r="G10" s="437">
        <v>7702</v>
      </c>
      <c r="H10" s="435" t="s">
        <v>350</v>
      </c>
      <c r="I10" s="437">
        <v>13415</v>
      </c>
      <c r="J10" s="435" t="s">
        <v>350</v>
      </c>
      <c r="K10" s="437">
        <v>5934</v>
      </c>
      <c r="L10" s="435" t="s">
        <v>350</v>
      </c>
      <c r="M10" s="437">
        <v>5369</v>
      </c>
      <c r="N10" s="437">
        <v>9368</v>
      </c>
      <c r="O10" s="437">
        <v>1818</v>
      </c>
      <c r="P10" s="436" t="s">
        <v>350</v>
      </c>
      <c r="Q10" s="437">
        <v>7644</v>
      </c>
    </row>
    <row r="11" spans="1:17">
      <c r="A11" s="438">
        <v>1980</v>
      </c>
      <c r="B11" s="437">
        <v>5188709</v>
      </c>
      <c r="C11" s="437">
        <v>5130958</v>
      </c>
      <c r="D11" s="435" t="s">
        <v>350</v>
      </c>
      <c r="E11" s="437">
        <v>13826</v>
      </c>
      <c r="F11" s="435" t="s">
        <v>350</v>
      </c>
      <c r="G11" s="437">
        <v>9316</v>
      </c>
      <c r="H11" s="435" t="s">
        <v>350</v>
      </c>
      <c r="I11" s="437">
        <v>11953</v>
      </c>
      <c r="J11" s="435" t="s">
        <v>350</v>
      </c>
      <c r="K11" s="437">
        <v>4831</v>
      </c>
      <c r="L11" s="435" t="s">
        <v>350</v>
      </c>
      <c r="M11" s="437">
        <v>1659</v>
      </c>
      <c r="N11" s="437">
        <v>6841</v>
      </c>
      <c r="O11" s="437">
        <v>1414</v>
      </c>
      <c r="P11" s="436" t="s">
        <v>350</v>
      </c>
      <c r="Q11" s="437">
        <v>7911</v>
      </c>
    </row>
    <row r="12" spans="1:17">
      <c r="A12" s="438">
        <v>1990</v>
      </c>
      <c r="B12" s="437">
        <v>4984904</v>
      </c>
      <c r="C12" s="437">
        <v>4915661</v>
      </c>
      <c r="D12" s="435">
        <v>751</v>
      </c>
      <c r="E12" s="437">
        <v>23945</v>
      </c>
      <c r="F12" s="435">
        <v>833</v>
      </c>
      <c r="G12" s="437">
        <v>7829</v>
      </c>
      <c r="H12" s="437">
        <v>2198</v>
      </c>
      <c r="I12" s="437">
        <v>14934</v>
      </c>
      <c r="J12" s="435">
        <v>20</v>
      </c>
      <c r="K12" s="437">
        <v>4236</v>
      </c>
      <c r="L12" s="435" t="s">
        <v>350</v>
      </c>
      <c r="M12" s="437">
        <v>1391</v>
      </c>
      <c r="N12" s="437">
        <v>5323</v>
      </c>
      <c r="O12" s="437">
        <v>1158</v>
      </c>
      <c r="P12" s="435">
        <v>142</v>
      </c>
      <c r="Q12" s="437">
        <v>6483</v>
      </c>
    </row>
    <row r="13" spans="1:17">
      <c r="A13" s="438">
        <v>2001</v>
      </c>
      <c r="B13" s="437">
        <v>4850650</v>
      </c>
      <c r="C13" s="437">
        <v>4528028</v>
      </c>
      <c r="D13" s="435">
        <v>651</v>
      </c>
      <c r="E13" s="437">
        <v>24191</v>
      </c>
      <c r="F13" s="435">
        <v>984</v>
      </c>
      <c r="G13" s="437">
        <v>6525</v>
      </c>
      <c r="H13" s="435">
        <v>882</v>
      </c>
      <c r="I13" s="437">
        <v>14355</v>
      </c>
      <c r="J13" s="435">
        <v>157</v>
      </c>
      <c r="K13" s="437">
        <v>4086</v>
      </c>
      <c r="L13" s="435">
        <v>328</v>
      </c>
      <c r="M13" s="437">
        <v>1719</v>
      </c>
      <c r="N13" s="437">
        <v>4946</v>
      </c>
      <c r="O13" s="437">
        <v>1400</v>
      </c>
      <c r="P13" s="436" t="s">
        <v>413</v>
      </c>
      <c r="Q13" s="435" t="s">
        <v>350</v>
      </c>
    </row>
    <row r="14" spans="1:17">
      <c r="A14" s="531" t="s">
        <v>6</v>
      </c>
      <c r="B14" s="531"/>
      <c r="C14" s="531"/>
      <c r="D14" s="531"/>
      <c r="E14" s="531"/>
      <c r="F14" s="531"/>
      <c r="G14" s="531"/>
      <c r="H14" s="531"/>
      <c r="I14" s="531"/>
      <c r="J14" s="531"/>
      <c r="K14" s="531"/>
      <c r="L14" s="531"/>
      <c r="M14" s="531"/>
      <c r="N14" s="531"/>
      <c r="O14" s="531"/>
      <c r="P14" s="531"/>
      <c r="Q14" s="531"/>
    </row>
    <row r="15" spans="1:17">
      <c r="A15" s="438">
        <v>1910</v>
      </c>
      <c r="B15" s="437">
        <v>3819770</v>
      </c>
      <c r="C15" s="437">
        <v>3372760</v>
      </c>
      <c r="D15" s="435" t="s">
        <v>350</v>
      </c>
      <c r="E15" s="437">
        <v>4682</v>
      </c>
      <c r="F15" s="435" t="s">
        <v>412</v>
      </c>
      <c r="G15" s="437">
        <v>29721</v>
      </c>
      <c r="H15" s="435" t="s">
        <v>350</v>
      </c>
      <c r="I15" s="437">
        <v>289169</v>
      </c>
      <c r="J15" s="435" t="s">
        <v>350</v>
      </c>
      <c r="K15" s="437">
        <v>12822</v>
      </c>
      <c r="L15" s="435" t="s">
        <v>350</v>
      </c>
      <c r="M15" s="437">
        <v>10805</v>
      </c>
      <c r="N15" s="437">
        <v>84445</v>
      </c>
      <c r="O15" s="437">
        <v>3390</v>
      </c>
      <c r="P15" s="436" t="s">
        <v>350</v>
      </c>
      <c r="Q15" s="437">
        <v>11976</v>
      </c>
    </row>
    <row r="16" spans="1:17">
      <c r="A16" s="438">
        <v>1920</v>
      </c>
      <c r="B16" s="437">
        <v>4112764</v>
      </c>
      <c r="C16" s="437">
        <v>3674473</v>
      </c>
      <c r="D16" s="435" t="s">
        <v>350</v>
      </c>
      <c r="E16" s="437">
        <v>3573</v>
      </c>
      <c r="F16" s="435" t="s">
        <v>350</v>
      </c>
      <c r="G16" s="437">
        <v>30311</v>
      </c>
      <c r="H16" s="435" t="s">
        <v>350</v>
      </c>
      <c r="I16" s="437">
        <v>293960</v>
      </c>
      <c r="J16" s="435" t="s">
        <v>350</v>
      </c>
      <c r="K16" s="437">
        <v>11675</v>
      </c>
      <c r="L16" s="435" t="s">
        <v>350</v>
      </c>
      <c r="M16" s="437">
        <v>8111</v>
      </c>
      <c r="N16" s="437">
        <v>76197</v>
      </c>
      <c r="O16" s="437">
        <v>3108</v>
      </c>
      <c r="P16" s="436" t="s">
        <v>350</v>
      </c>
      <c r="Q16" s="437">
        <v>11356</v>
      </c>
    </row>
    <row r="17" spans="1:17">
      <c r="A17" s="438">
        <v>1930</v>
      </c>
      <c r="B17" s="437">
        <v>4436657</v>
      </c>
      <c r="C17" s="437">
        <v>4074555</v>
      </c>
      <c r="D17" s="435">
        <v>387</v>
      </c>
      <c r="E17" s="437">
        <v>3989</v>
      </c>
      <c r="F17" s="435">
        <v>24</v>
      </c>
      <c r="G17" s="437">
        <v>24553</v>
      </c>
      <c r="H17" s="437">
        <v>2541</v>
      </c>
      <c r="I17" s="437">
        <v>254677</v>
      </c>
      <c r="J17" s="435">
        <v>43</v>
      </c>
      <c r="K17" s="437">
        <v>8135</v>
      </c>
      <c r="L17" s="435">
        <v>514</v>
      </c>
      <c r="M17" s="437">
        <v>3337</v>
      </c>
      <c r="N17" s="437">
        <v>56090</v>
      </c>
      <c r="O17" s="437">
        <v>2852</v>
      </c>
      <c r="P17" s="436" t="s">
        <v>350</v>
      </c>
      <c r="Q17" s="437">
        <v>8469</v>
      </c>
    </row>
    <row r="18" spans="1:17">
      <c r="A18" s="438">
        <v>1941</v>
      </c>
      <c r="B18" s="437">
        <v>4755199</v>
      </c>
      <c r="C18" s="437">
        <v>4416683</v>
      </c>
      <c r="D18" s="435">
        <v>936</v>
      </c>
      <c r="E18" s="437">
        <v>9521</v>
      </c>
      <c r="F18" s="435">
        <v>18</v>
      </c>
      <c r="G18" s="437">
        <v>19927</v>
      </c>
      <c r="H18" s="437">
        <v>2279</v>
      </c>
      <c r="I18" s="437">
        <v>249460</v>
      </c>
      <c r="J18" s="435" t="s">
        <v>350</v>
      </c>
      <c r="K18" s="437">
        <v>6288</v>
      </c>
      <c r="L18" s="435" t="s">
        <v>350</v>
      </c>
      <c r="M18" s="437">
        <v>2734</v>
      </c>
      <c r="N18" s="437">
        <v>39852</v>
      </c>
      <c r="O18" s="437">
        <v>2529</v>
      </c>
      <c r="P18" s="436" t="s">
        <v>350</v>
      </c>
      <c r="Q18" s="437">
        <v>4972</v>
      </c>
    </row>
    <row r="19" spans="1:17">
      <c r="A19" s="438">
        <v>1949</v>
      </c>
      <c r="B19" s="437">
        <v>4781379</v>
      </c>
      <c r="C19" s="437">
        <v>4711515</v>
      </c>
      <c r="D19" s="435" t="s">
        <v>350</v>
      </c>
      <c r="E19" s="437">
        <v>11144</v>
      </c>
      <c r="F19" s="435" t="s">
        <v>350</v>
      </c>
      <c r="G19" s="437">
        <v>10825</v>
      </c>
      <c r="H19" s="435" t="s">
        <v>350</v>
      </c>
      <c r="I19" s="437">
        <v>13944</v>
      </c>
      <c r="J19" s="435" t="s">
        <v>350</v>
      </c>
      <c r="K19" s="437">
        <v>7478</v>
      </c>
      <c r="L19" s="435" t="s">
        <v>350</v>
      </c>
      <c r="M19" s="437">
        <v>2602</v>
      </c>
      <c r="N19" s="437">
        <v>14254</v>
      </c>
      <c r="O19" s="437">
        <v>2420</v>
      </c>
      <c r="P19" s="436" t="s">
        <v>350</v>
      </c>
      <c r="Q19" s="437">
        <v>7197</v>
      </c>
    </row>
    <row r="20" spans="1:17">
      <c r="A20" s="438">
        <v>1960</v>
      </c>
      <c r="B20" s="437">
        <v>5157001</v>
      </c>
      <c r="C20" s="437">
        <v>5061256</v>
      </c>
      <c r="D20" s="435">
        <v>727</v>
      </c>
      <c r="E20" s="437">
        <v>13282</v>
      </c>
      <c r="F20" s="437">
        <v>1347</v>
      </c>
      <c r="G20" s="437">
        <v>17567</v>
      </c>
      <c r="H20" s="435" t="s">
        <v>350</v>
      </c>
      <c r="I20" s="437">
        <v>30070</v>
      </c>
      <c r="J20" s="435" t="s">
        <v>350</v>
      </c>
      <c r="K20" s="437">
        <v>8245</v>
      </c>
      <c r="L20" s="435" t="s">
        <v>350</v>
      </c>
      <c r="M20" s="437">
        <v>2294</v>
      </c>
      <c r="N20" s="437">
        <v>16825</v>
      </c>
      <c r="O20" s="435" t="s">
        <v>350</v>
      </c>
      <c r="P20" s="436" t="s">
        <v>350</v>
      </c>
      <c r="Q20" s="437">
        <v>5388</v>
      </c>
    </row>
    <row r="21" spans="1:17">
      <c r="A21" s="438">
        <v>1970</v>
      </c>
      <c r="B21" s="437">
        <v>5308893</v>
      </c>
      <c r="C21" s="437">
        <v>5228509</v>
      </c>
      <c r="D21" s="435" t="s">
        <v>350</v>
      </c>
      <c r="E21" s="437">
        <v>17696</v>
      </c>
      <c r="F21" s="435" t="s">
        <v>350</v>
      </c>
      <c r="G21" s="437">
        <v>9090</v>
      </c>
      <c r="H21" s="435" t="s">
        <v>350</v>
      </c>
      <c r="I21" s="437">
        <v>20238</v>
      </c>
      <c r="J21" s="435" t="s">
        <v>350</v>
      </c>
      <c r="K21" s="437">
        <v>6422</v>
      </c>
      <c r="L21" s="435" t="s">
        <v>350</v>
      </c>
      <c r="M21" s="437">
        <v>5808</v>
      </c>
      <c r="N21" s="437">
        <v>11718</v>
      </c>
      <c r="O21" s="437">
        <v>1973</v>
      </c>
      <c r="P21" s="436" t="s">
        <v>350</v>
      </c>
      <c r="Q21" s="437">
        <v>7439</v>
      </c>
    </row>
    <row r="22" spans="1:17">
      <c r="A22" s="438">
        <v>1980</v>
      </c>
      <c r="B22" s="437">
        <v>5520754</v>
      </c>
      <c r="C22" s="437">
        <v>5448940</v>
      </c>
      <c r="D22" s="435" t="s">
        <v>350</v>
      </c>
      <c r="E22" s="437">
        <v>14089</v>
      </c>
      <c r="F22" s="435" t="s">
        <v>350</v>
      </c>
      <c r="G22" s="437">
        <v>11168</v>
      </c>
      <c r="H22" s="435" t="s">
        <v>350</v>
      </c>
      <c r="I22" s="437">
        <v>19278</v>
      </c>
      <c r="J22" s="435" t="s">
        <v>350</v>
      </c>
      <c r="K22" s="437">
        <v>5310</v>
      </c>
      <c r="L22" s="435" t="s">
        <v>350</v>
      </c>
      <c r="M22" s="437">
        <v>1767</v>
      </c>
      <c r="N22" s="437">
        <v>9213</v>
      </c>
      <c r="O22" s="437">
        <v>1728</v>
      </c>
      <c r="P22" s="436" t="s">
        <v>350</v>
      </c>
      <c r="Q22" s="437">
        <v>9261</v>
      </c>
    </row>
    <row r="23" spans="1:17">
      <c r="A23" s="438">
        <v>1990</v>
      </c>
      <c r="B23" s="437">
        <v>5389919</v>
      </c>
      <c r="C23" s="437">
        <v>5306868</v>
      </c>
      <c r="D23" s="435">
        <v>619</v>
      </c>
      <c r="E23" s="437">
        <v>24127</v>
      </c>
      <c r="F23" s="435">
        <v>807</v>
      </c>
      <c r="G23" s="437">
        <v>9748</v>
      </c>
      <c r="H23" s="437">
        <v>1590</v>
      </c>
      <c r="I23" s="437">
        <v>22577</v>
      </c>
      <c r="J23" s="435">
        <v>17</v>
      </c>
      <c r="K23" s="437">
        <v>4494</v>
      </c>
      <c r="L23" s="435" t="s">
        <v>350</v>
      </c>
      <c r="M23" s="437">
        <v>1562</v>
      </c>
      <c r="N23" s="437">
        <v>7422</v>
      </c>
      <c r="O23" s="437">
        <v>1469</v>
      </c>
      <c r="P23" s="435">
        <v>532</v>
      </c>
      <c r="Q23" s="437">
        <v>8087</v>
      </c>
    </row>
    <row r="24" spans="1:17">
      <c r="A24" s="438">
        <v>2001</v>
      </c>
      <c r="B24" s="437">
        <v>5347665</v>
      </c>
      <c r="C24" s="437">
        <v>5018346</v>
      </c>
      <c r="D24" s="435">
        <v>648</v>
      </c>
      <c r="E24" s="437">
        <v>24247</v>
      </c>
      <c r="F24" s="435">
        <v>937</v>
      </c>
      <c r="G24" s="437">
        <v>7801</v>
      </c>
      <c r="H24" s="437">
        <v>1698</v>
      </c>
      <c r="I24" s="437">
        <v>19419</v>
      </c>
      <c r="J24" s="435">
        <v>137</v>
      </c>
      <c r="K24" s="437">
        <v>4396</v>
      </c>
      <c r="L24" s="435">
        <v>785</v>
      </c>
      <c r="M24" s="437">
        <v>1669</v>
      </c>
      <c r="N24" s="437">
        <v>6871</v>
      </c>
      <c r="O24" s="437">
        <v>1780</v>
      </c>
      <c r="P24" s="436" t="s">
        <v>411</v>
      </c>
      <c r="Q24" s="435" t="s">
        <v>350</v>
      </c>
    </row>
    <row r="25" spans="1:17">
      <c r="A25" s="531" t="s">
        <v>5</v>
      </c>
      <c r="B25" s="531"/>
      <c r="C25" s="531"/>
      <c r="D25" s="531"/>
      <c r="E25" s="531"/>
      <c r="F25" s="531"/>
      <c r="G25" s="531"/>
      <c r="H25" s="531"/>
      <c r="I25" s="531"/>
      <c r="J25" s="531"/>
      <c r="K25" s="531"/>
      <c r="L25" s="531"/>
      <c r="M25" s="531"/>
      <c r="N25" s="531"/>
      <c r="O25" s="531"/>
      <c r="P25" s="531"/>
      <c r="Q25" s="531"/>
    </row>
    <row r="26" spans="1:17">
      <c r="A26" s="438">
        <v>1910</v>
      </c>
      <c r="B26" s="437">
        <v>7612114</v>
      </c>
      <c r="C26" s="437">
        <v>6730299</v>
      </c>
      <c r="D26" s="435" t="s">
        <v>350</v>
      </c>
      <c r="E26" s="437">
        <v>9799</v>
      </c>
      <c r="F26" s="435" t="s">
        <v>350</v>
      </c>
      <c r="G26" s="437">
        <v>62018</v>
      </c>
      <c r="H26" s="435" t="s">
        <v>350</v>
      </c>
      <c r="I26" s="437">
        <v>553179</v>
      </c>
      <c r="J26" s="435" t="s">
        <v>350</v>
      </c>
      <c r="K26" s="437">
        <v>28491</v>
      </c>
      <c r="L26" s="437">
        <v>1143</v>
      </c>
      <c r="M26" s="437">
        <v>26248</v>
      </c>
      <c r="N26" s="437">
        <v>165317</v>
      </c>
      <c r="O26" s="437">
        <v>6915</v>
      </c>
      <c r="P26" s="436" t="s">
        <v>350</v>
      </c>
      <c r="Q26" s="437">
        <v>28705</v>
      </c>
    </row>
    <row r="27" spans="1:17">
      <c r="A27" s="438">
        <v>1920</v>
      </c>
      <c r="B27" s="437">
        <v>7986875</v>
      </c>
      <c r="C27" s="437">
        <v>7155979</v>
      </c>
      <c r="D27" s="435" t="s">
        <v>350</v>
      </c>
      <c r="E27" s="437">
        <v>6989</v>
      </c>
      <c r="F27" s="435" t="s">
        <v>350</v>
      </c>
      <c r="G27" s="437">
        <v>58931</v>
      </c>
      <c r="H27" s="435" t="s">
        <v>350</v>
      </c>
      <c r="I27" s="437">
        <v>550062</v>
      </c>
      <c r="J27" s="435" t="s">
        <v>350</v>
      </c>
      <c r="K27" s="437">
        <v>23695</v>
      </c>
      <c r="L27" s="435" t="s">
        <v>350</v>
      </c>
      <c r="M27" s="437">
        <v>17132</v>
      </c>
      <c r="N27" s="437">
        <v>141877</v>
      </c>
      <c r="O27" s="437">
        <v>6087</v>
      </c>
      <c r="P27" s="436" t="s">
        <v>350</v>
      </c>
      <c r="Q27" s="437">
        <v>26123</v>
      </c>
    </row>
    <row r="28" spans="1:17">
      <c r="A28" s="438">
        <v>1930</v>
      </c>
      <c r="B28" s="437">
        <v>8685109</v>
      </c>
      <c r="C28" s="437">
        <v>8000335</v>
      </c>
      <c r="D28" s="437">
        <v>2816</v>
      </c>
      <c r="E28" s="437">
        <v>7841</v>
      </c>
      <c r="F28" s="435">
        <v>82</v>
      </c>
      <c r="G28" s="437">
        <v>47332</v>
      </c>
      <c r="H28" s="442">
        <v>5160</v>
      </c>
      <c r="I28" s="437">
        <v>477153</v>
      </c>
      <c r="J28" s="435">
        <v>122</v>
      </c>
      <c r="K28" s="437">
        <v>16221</v>
      </c>
      <c r="L28" s="441">
        <v>996</v>
      </c>
      <c r="M28" s="437">
        <v>7031</v>
      </c>
      <c r="N28" s="437">
        <v>104786</v>
      </c>
      <c r="O28" s="437">
        <v>5464</v>
      </c>
      <c r="P28" s="436" t="s">
        <v>350</v>
      </c>
      <c r="Q28" s="437">
        <v>18946</v>
      </c>
    </row>
    <row r="29" spans="1:17">
      <c r="A29" s="438">
        <v>1941</v>
      </c>
      <c r="B29" s="437">
        <v>9316074</v>
      </c>
      <c r="C29" s="437">
        <v>8655798</v>
      </c>
      <c r="D29" s="437">
        <v>4117</v>
      </c>
      <c r="E29" s="437">
        <v>18640</v>
      </c>
      <c r="F29" s="435">
        <v>60</v>
      </c>
      <c r="G29" s="437">
        <v>37885</v>
      </c>
      <c r="H29" s="437">
        <v>10481</v>
      </c>
      <c r="I29" s="437">
        <v>475491</v>
      </c>
      <c r="J29" s="435" t="s">
        <v>350</v>
      </c>
      <c r="K29" s="437">
        <v>14142</v>
      </c>
      <c r="L29" s="435" t="s">
        <v>350</v>
      </c>
      <c r="M29" s="437">
        <v>5442</v>
      </c>
      <c r="N29" s="437">
        <v>75877</v>
      </c>
      <c r="O29" s="437">
        <v>4816</v>
      </c>
      <c r="P29" s="436" t="s">
        <v>350</v>
      </c>
      <c r="Q29" s="437">
        <v>13325</v>
      </c>
    </row>
    <row r="30" spans="1:17">
      <c r="A30" s="438">
        <v>1949</v>
      </c>
      <c r="B30" s="437">
        <v>9204799</v>
      </c>
      <c r="C30" s="437">
        <v>9076041</v>
      </c>
      <c r="D30" s="435" t="s">
        <v>350</v>
      </c>
      <c r="E30" s="437">
        <v>21387</v>
      </c>
      <c r="F30" s="435" t="s">
        <v>350</v>
      </c>
      <c r="G30" s="437">
        <v>20423</v>
      </c>
      <c r="H30" s="435" t="s">
        <v>350</v>
      </c>
      <c r="I30" s="437">
        <v>22455</v>
      </c>
      <c r="J30" s="435" t="s">
        <v>350</v>
      </c>
      <c r="K30" s="437">
        <v>14713</v>
      </c>
      <c r="L30" s="435" t="s">
        <v>350</v>
      </c>
      <c r="M30" s="437">
        <v>5158</v>
      </c>
      <c r="N30" s="437">
        <v>25988</v>
      </c>
      <c r="O30" s="437">
        <v>4473</v>
      </c>
      <c r="P30" s="436" t="s">
        <v>350</v>
      </c>
      <c r="Q30" s="437">
        <v>14161</v>
      </c>
    </row>
    <row r="31" spans="1:17">
      <c r="A31" s="438">
        <v>1960</v>
      </c>
      <c r="B31" s="437">
        <v>9961044</v>
      </c>
      <c r="C31" s="437">
        <v>9786038</v>
      </c>
      <c r="D31" s="437">
        <v>2126</v>
      </c>
      <c r="E31" s="437">
        <v>25633</v>
      </c>
      <c r="F31" s="437">
        <v>3171</v>
      </c>
      <c r="G31" s="437">
        <v>33014</v>
      </c>
      <c r="H31" s="435" t="s">
        <v>350</v>
      </c>
      <c r="I31" s="437">
        <v>50765</v>
      </c>
      <c r="J31" s="435" t="s">
        <v>350</v>
      </c>
      <c r="K31" s="437">
        <v>15787</v>
      </c>
      <c r="L31" s="435" t="s">
        <v>350</v>
      </c>
      <c r="M31" s="437">
        <v>4583</v>
      </c>
      <c r="N31" s="437">
        <v>30690</v>
      </c>
      <c r="O31" s="435" t="s">
        <v>350</v>
      </c>
      <c r="P31" s="436" t="s">
        <v>350</v>
      </c>
      <c r="Q31" s="437">
        <v>9237</v>
      </c>
    </row>
    <row r="32" spans="1:17">
      <c r="A32" s="438">
        <v>1970</v>
      </c>
      <c r="B32" s="437">
        <v>10300996</v>
      </c>
      <c r="C32" s="437">
        <v>10152366</v>
      </c>
      <c r="D32" s="435" t="s">
        <v>350</v>
      </c>
      <c r="E32" s="437">
        <v>34692</v>
      </c>
      <c r="F32" s="435" t="s">
        <v>350</v>
      </c>
      <c r="G32" s="437">
        <v>16792</v>
      </c>
      <c r="H32" s="435" t="s">
        <v>350</v>
      </c>
      <c r="I32" s="437">
        <v>33653</v>
      </c>
      <c r="J32" s="435" t="s">
        <v>350</v>
      </c>
      <c r="K32" s="437">
        <v>12356</v>
      </c>
      <c r="L32" s="435" t="s">
        <v>350</v>
      </c>
      <c r="M32" s="437">
        <v>11177</v>
      </c>
      <c r="N32" s="437">
        <v>21086</v>
      </c>
      <c r="O32" s="437">
        <v>3791</v>
      </c>
      <c r="P32" s="436" t="s">
        <v>350</v>
      </c>
      <c r="Q32" s="437">
        <v>15083</v>
      </c>
    </row>
    <row r="33" spans="1:17">
      <c r="A33" s="438">
        <v>1980</v>
      </c>
      <c r="B33" s="437">
        <v>10709463</v>
      </c>
      <c r="C33" s="437">
        <v>10579898</v>
      </c>
      <c r="D33" s="435" t="s">
        <v>350</v>
      </c>
      <c r="E33" s="437">
        <v>27915</v>
      </c>
      <c r="F33" s="435" t="s">
        <v>350</v>
      </c>
      <c r="G33" s="437">
        <v>20484</v>
      </c>
      <c r="H33" s="435" t="s">
        <v>350</v>
      </c>
      <c r="I33" s="437">
        <v>31231</v>
      </c>
      <c r="J33" s="435" t="s">
        <v>350</v>
      </c>
      <c r="K33" s="437">
        <v>10141</v>
      </c>
      <c r="L33" s="435" t="s">
        <v>350</v>
      </c>
      <c r="M33" s="437">
        <v>3426</v>
      </c>
      <c r="N33" s="437">
        <v>16054</v>
      </c>
      <c r="O33" s="437">
        <v>3142</v>
      </c>
      <c r="P33" s="436" t="s">
        <v>350</v>
      </c>
      <c r="Q33" s="437">
        <v>17172</v>
      </c>
    </row>
    <row r="34" spans="1:17">
      <c r="A34" s="438">
        <v>1990</v>
      </c>
      <c r="B34" s="437">
        <v>10374823</v>
      </c>
      <c r="C34" s="437">
        <v>10222529</v>
      </c>
      <c r="D34" s="437">
        <v>1370</v>
      </c>
      <c r="E34" s="437">
        <v>48072</v>
      </c>
      <c r="F34" s="437">
        <v>1640</v>
      </c>
      <c r="G34" s="437">
        <v>17577</v>
      </c>
      <c r="H34" s="437">
        <v>3788</v>
      </c>
      <c r="I34" s="437">
        <v>37511</v>
      </c>
      <c r="J34" s="435">
        <v>37</v>
      </c>
      <c r="K34" s="437">
        <v>8730</v>
      </c>
      <c r="L34" s="435" t="s">
        <v>350</v>
      </c>
      <c r="M34" s="437">
        <v>2953</v>
      </c>
      <c r="N34" s="437">
        <v>12745</v>
      </c>
      <c r="O34" s="437">
        <v>2627</v>
      </c>
      <c r="P34" s="435">
        <v>674</v>
      </c>
      <c r="Q34" s="437">
        <v>14570</v>
      </c>
    </row>
    <row r="35" spans="1:17">
      <c r="A35" s="438">
        <v>2001</v>
      </c>
      <c r="B35" s="437">
        <v>10198315</v>
      </c>
      <c r="C35" s="437">
        <v>9546374</v>
      </c>
      <c r="D35" s="437">
        <v>1299</v>
      </c>
      <c r="E35" s="437">
        <v>48438</v>
      </c>
      <c r="F35" s="437">
        <v>1921</v>
      </c>
      <c r="G35" s="437">
        <v>14326</v>
      </c>
      <c r="H35" s="437">
        <v>2580</v>
      </c>
      <c r="I35" s="437">
        <v>33774</v>
      </c>
      <c r="J35" s="435">
        <v>294</v>
      </c>
      <c r="K35" s="437">
        <v>8482</v>
      </c>
      <c r="L35" s="437">
        <v>1113</v>
      </c>
      <c r="M35" s="437">
        <v>3388</v>
      </c>
      <c r="N35" s="437">
        <v>11817</v>
      </c>
      <c r="O35" s="437">
        <v>3180</v>
      </c>
      <c r="P35" s="436" t="s">
        <v>410</v>
      </c>
      <c r="Q35" s="435" t="s">
        <v>350</v>
      </c>
    </row>
    <row r="36" spans="1:17">
      <c r="A36" s="440" t="s">
        <v>22</v>
      </c>
      <c r="B36" s="440"/>
      <c r="C36" s="440"/>
      <c r="D36" s="440"/>
      <c r="E36" s="440"/>
      <c r="F36" s="440"/>
      <c r="G36" s="440"/>
      <c r="H36" s="440"/>
      <c r="I36" s="437"/>
      <c r="J36" s="435"/>
      <c r="K36" s="435"/>
      <c r="L36" s="435"/>
      <c r="M36" s="435"/>
      <c r="N36" s="435"/>
      <c r="O36" s="435"/>
      <c r="P36" s="439"/>
      <c r="Q36" s="435"/>
    </row>
    <row r="37" spans="1:17">
      <c r="A37" s="438" t="s">
        <v>409</v>
      </c>
      <c r="B37" s="437">
        <v>1694936</v>
      </c>
      <c r="C37" s="437">
        <v>1559433</v>
      </c>
      <c r="D37" s="435">
        <v>84</v>
      </c>
      <c r="E37" s="437">
        <v>14233</v>
      </c>
      <c r="F37" s="435">
        <v>130</v>
      </c>
      <c r="G37" s="437">
        <v>1075</v>
      </c>
      <c r="H37" s="435">
        <v>242</v>
      </c>
      <c r="I37" s="437">
        <v>1736</v>
      </c>
      <c r="J37" s="435">
        <v>42</v>
      </c>
      <c r="K37" s="435">
        <v>706</v>
      </c>
      <c r="L37" s="435">
        <v>85</v>
      </c>
      <c r="M37" s="435">
        <v>388</v>
      </c>
      <c r="N37" s="435">
        <v>734</v>
      </c>
      <c r="O37" s="435">
        <v>225</v>
      </c>
      <c r="P37" s="439">
        <v>510</v>
      </c>
      <c r="Q37" s="435" t="s">
        <v>350</v>
      </c>
    </row>
    <row r="38" spans="1:17">
      <c r="A38" s="438" t="s">
        <v>93</v>
      </c>
      <c r="B38" s="437">
        <v>3574493</v>
      </c>
      <c r="C38" s="437">
        <v>3326925</v>
      </c>
      <c r="D38" s="435">
        <v>400</v>
      </c>
      <c r="E38" s="437">
        <v>21366</v>
      </c>
      <c r="F38" s="435">
        <v>634</v>
      </c>
      <c r="G38" s="437">
        <v>3402</v>
      </c>
      <c r="H38" s="435">
        <v>786</v>
      </c>
      <c r="I38" s="437">
        <v>5751</v>
      </c>
      <c r="J38" s="435">
        <v>128</v>
      </c>
      <c r="K38" s="437">
        <v>3601</v>
      </c>
      <c r="L38" s="435">
        <v>391</v>
      </c>
      <c r="M38" s="437">
        <v>1176</v>
      </c>
      <c r="N38" s="437">
        <v>2252</v>
      </c>
      <c r="O38" s="435">
        <v>832</v>
      </c>
      <c r="P38" s="436" t="s">
        <v>408</v>
      </c>
      <c r="Q38" s="435" t="s">
        <v>350</v>
      </c>
    </row>
    <row r="39" spans="1:17">
      <c r="A39" s="438" t="s">
        <v>13</v>
      </c>
      <c r="B39" s="437">
        <v>2847327</v>
      </c>
      <c r="C39" s="437">
        <v>2673068</v>
      </c>
      <c r="D39" s="435">
        <v>462</v>
      </c>
      <c r="E39" s="437">
        <v>9836</v>
      </c>
      <c r="F39" s="435">
        <v>549</v>
      </c>
      <c r="G39" s="437">
        <v>4921</v>
      </c>
      <c r="H39" s="437">
        <v>1246</v>
      </c>
      <c r="I39" s="437">
        <v>9546</v>
      </c>
      <c r="J39" s="435">
        <v>77</v>
      </c>
      <c r="K39" s="437">
        <v>2263</v>
      </c>
      <c r="L39" s="435">
        <v>395</v>
      </c>
      <c r="M39" s="435">
        <v>881</v>
      </c>
      <c r="N39" s="437">
        <v>3518</v>
      </c>
      <c r="O39" s="437">
        <v>1121</v>
      </c>
      <c r="P39" s="436" t="s">
        <v>407</v>
      </c>
      <c r="Q39" s="435" t="s">
        <v>350</v>
      </c>
    </row>
    <row r="40" spans="1:17">
      <c r="A40" s="438" t="s">
        <v>92</v>
      </c>
      <c r="B40" s="437">
        <v>2081559</v>
      </c>
      <c r="C40" s="437">
        <v>1986948</v>
      </c>
      <c r="D40" s="435">
        <v>353</v>
      </c>
      <c r="E40" s="437">
        <v>3003</v>
      </c>
      <c r="F40" s="435">
        <v>608</v>
      </c>
      <c r="G40" s="437">
        <v>4928</v>
      </c>
      <c r="H40" s="435">
        <v>306</v>
      </c>
      <c r="I40" s="437">
        <v>16741</v>
      </c>
      <c r="J40" s="435">
        <v>47</v>
      </c>
      <c r="K40" s="437">
        <v>1912</v>
      </c>
      <c r="L40" s="435">
        <v>242</v>
      </c>
      <c r="M40" s="435">
        <v>943</v>
      </c>
      <c r="N40" s="437">
        <v>5313</v>
      </c>
      <c r="O40" s="437">
        <v>1002</v>
      </c>
      <c r="P40" s="436" t="s">
        <v>406</v>
      </c>
      <c r="Q40" s="435" t="s">
        <v>350</v>
      </c>
    </row>
  </sheetData>
  <mergeCells count="3">
    <mergeCell ref="A3:Q3"/>
    <mergeCell ref="A14:Q14"/>
    <mergeCell ref="A25:Q25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D5E2D0-1FB2-4954-89E8-63804017D8C7}">
  <sheetPr codeName="Munka51"/>
  <dimension ref="A1:F75"/>
  <sheetViews>
    <sheetView zoomScaleNormal="100" workbookViewId="0"/>
  </sheetViews>
  <sheetFormatPr defaultRowHeight="11.25"/>
  <cols>
    <col min="1" max="1" width="32.85546875" style="448" customWidth="1"/>
    <col min="2" max="6" width="10.5703125" style="448" customWidth="1"/>
    <col min="7" max="16384" width="9.140625" style="448"/>
  </cols>
  <sheetData>
    <row r="1" spans="1:6" s="459" customFormat="1" ht="14.1" customHeight="1">
      <c r="A1" s="462" t="s">
        <v>446</v>
      </c>
      <c r="B1" s="461"/>
      <c r="C1" s="461"/>
      <c r="D1" s="461"/>
      <c r="E1" s="461"/>
      <c r="F1" s="460"/>
    </row>
    <row r="2" spans="1:6" ht="9.9499999999999993" customHeight="1">
      <c r="A2" s="621" t="s">
        <v>445</v>
      </c>
      <c r="B2" s="457" t="s">
        <v>354</v>
      </c>
      <c r="C2" s="458" t="s">
        <v>93</v>
      </c>
      <c r="D2" s="458" t="s">
        <v>13</v>
      </c>
      <c r="E2" s="457" t="s">
        <v>92</v>
      </c>
      <c r="F2" s="621" t="s">
        <v>5</v>
      </c>
    </row>
    <row r="3" spans="1:6" ht="9.9499999999999993" customHeight="1">
      <c r="A3" s="622"/>
      <c r="B3" s="530" t="s">
        <v>10</v>
      </c>
      <c r="C3" s="530"/>
      <c r="D3" s="530"/>
      <c r="E3" s="530"/>
      <c r="F3" s="622"/>
    </row>
    <row r="4" spans="1:6" ht="11.45" customHeight="1">
      <c r="A4" s="524" t="s">
        <v>7</v>
      </c>
      <c r="B4" s="524"/>
      <c r="C4" s="524"/>
      <c r="D4" s="524"/>
      <c r="E4" s="524"/>
      <c r="F4" s="524"/>
    </row>
    <row r="5" spans="1:6" ht="11.1" customHeight="1">
      <c r="A5" s="454" t="s">
        <v>5</v>
      </c>
      <c r="B5" s="453">
        <v>867382</v>
      </c>
      <c r="C5" s="453">
        <v>1815654</v>
      </c>
      <c r="D5" s="453">
        <v>1362929</v>
      </c>
      <c r="E5" s="453">
        <v>804685</v>
      </c>
      <c r="F5" s="453">
        <v>4850650</v>
      </c>
    </row>
    <row r="6" spans="1:6" ht="11.1" customHeight="1">
      <c r="A6" s="450" t="s">
        <v>440</v>
      </c>
      <c r="B6" s="449">
        <v>409750</v>
      </c>
      <c r="C6" s="449">
        <v>897085</v>
      </c>
      <c r="D6" s="449">
        <v>761877</v>
      </c>
      <c r="E6" s="449">
        <v>495046</v>
      </c>
      <c r="F6" s="449">
        <v>2563758</v>
      </c>
    </row>
    <row r="7" spans="1:6" ht="11.1" customHeight="1">
      <c r="A7" s="450" t="s">
        <v>439</v>
      </c>
      <c r="B7" s="449">
        <v>386581</v>
      </c>
      <c r="C7" s="449">
        <v>850672</v>
      </c>
      <c r="D7" s="449">
        <v>726009</v>
      </c>
      <c r="E7" s="449">
        <v>473842</v>
      </c>
      <c r="F7" s="449">
        <v>2437104</v>
      </c>
    </row>
    <row r="8" spans="1:6" ht="11.1" customHeight="1">
      <c r="A8" s="456" t="s">
        <v>401</v>
      </c>
      <c r="B8" s="449">
        <v>23124</v>
      </c>
      <c r="C8" s="449">
        <v>46312</v>
      </c>
      <c r="D8" s="449">
        <v>35804</v>
      </c>
      <c r="E8" s="449">
        <v>21155</v>
      </c>
      <c r="F8" s="449">
        <v>126395</v>
      </c>
    </row>
    <row r="9" spans="1:6" ht="11.1" customHeight="1">
      <c r="A9" s="451" t="s">
        <v>438</v>
      </c>
      <c r="B9" s="449">
        <v>261</v>
      </c>
      <c r="C9" s="449">
        <v>693</v>
      </c>
      <c r="D9" s="449">
        <v>289</v>
      </c>
      <c r="E9" s="449">
        <v>77</v>
      </c>
      <c r="F9" s="449">
        <v>1320</v>
      </c>
    </row>
    <row r="10" spans="1:6" ht="11.1" customHeight="1">
      <c r="A10" s="451" t="s">
        <v>437</v>
      </c>
      <c r="B10" s="449">
        <v>123</v>
      </c>
      <c r="C10" s="449">
        <v>294</v>
      </c>
      <c r="D10" s="449">
        <v>240</v>
      </c>
      <c r="E10" s="449">
        <v>245</v>
      </c>
      <c r="F10" s="449">
        <v>902</v>
      </c>
    </row>
    <row r="11" spans="1:6" ht="11.1" customHeight="1">
      <c r="A11" s="451" t="s">
        <v>436</v>
      </c>
      <c r="B11" s="449">
        <v>27</v>
      </c>
      <c r="C11" s="449">
        <v>66</v>
      </c>
      <c r="D11" s="449">
        <v>78</v>
      </c>
      <c r="E11" s="449">
        <v>75</v>
      </c>
      <c r="F11" s="449">
        <v>246</v>
      </c>
    </row>
    <row r="12" spans="1:6" ht="11.1" customHeight="1">
      <c r="A12" s="451" t="s">
        <v>435</v>
      </c>
      <c r="B12" s="449">
        <v>353</v>
      </c>
      <c r="C12" s="449">
        <v>938</v>
      </c>
      <c r="D12" s="449">
        <v>721</v>
      </c>
      <c r="E12" s="449">
        <v>687</v>
      </c>
      <c r="F12" s="449">
        <v>2699</v>
      </c>
    </row>
    <row r="13" spans="1:6" ht="11.1" customHeight="1">
      <c r="A13" s="451" t="s">
        <v>434</v>
      </c>
      <c r="B13" s="449">
        <v>154</v>
      </c>
      <c r="C13" s="449">
        <v>390</v>
      </c>
      <c r="D13" s="449">
        <v>273</v>
      </c>
      <c r="E13" s="449">
        <v>326</v>
      </c>
      <c r="F13" s="449">
        <v>1143</v>
      </c>
    </row>
    <row r="14" spans="1:6" ht="11.1" customHeight="1">
      <c r="A14" s="451" t="s">
        <v>433</v>
      </c>
      <c r="B14" s="449">
        <v>97</v>
      </c>
      <c r="C14" s="449">
        <v>264</v>
      </c>
      <c r="D14" s="449">
        <v>178</v>
      </c>
      <c r="E14" s="449">
        <v>119</v>
      </c>
      <c r="F14" s="449">
        <v>658</v>
      </c>
    </row>
    <row r="15" spans="1:6" ht="11.1" customHeight="1">
      <c r="A15" s="451" t="s">
        <v>432</v>
      </c>
      <c r="B15" s="449">
        <v>118738</v>
      </c>
      <c r="C15" s="449">
        <v>245961</v>
      </c>
      <c r="D15" s="449">
        <v>221644</v>
      </c>
      <c r="E15" s="449">
        <v>161033</v>
      </c>
      <c r="F15" s="449">
        <v>747376</v>
      </c>
    </row>
    <row r="16" spans="1:6" ht="11.1" customHeight="1">
      <c r="A16" s="451" t="s">
        <v>431</v>
      </c>
      <c r="B16" s="449">
        <v>19535</v>
      </c>
      <c r="C16" s="449">
        <v>42832</v>
      </c>
      <c r="D16" s="449">
        <v>40928</v>
      </c>
      <c r="E16" s="449">
        <v>34470</v>
      </c>
      <c r="F16" s="449">
        <v>137765</v>
      </c>
    </row>
    <row r="17" spans="1:6" ht="11.1" customHeight="1">
      <c r="A17" s="451" t="s">
        <v>430</v>
      </c>
      <c r="B17" s="449">
        <v>1355</v>
      </c>
      <c r="C17" s="449">
        <v>2610</v>
      </c>
      <c r="D17" s="449">
        <v>1722</v>
      </c>
      <c r="E17" s="449">
        <v>1796</v>
      </c>
      <c r="F17" s="449">
        <v>7483</v>
      </c>
    </row>
    <row r="18" spans="1:6" ht="11.1" customHeight="1">
      <c r="A18" s="451" t="s">
        <v>429</v>
      </c>
      <c r="B18" s="449">
        <v>319</v>
      </c>
      <c r="C18" s="449">
        <v>865</v>
      </c>
      <c r="D18" s="449">
        <v>565</v>
      </c>
      <c r="E18" s="449">
        <v>508</v>
      </c>
      <c r="F18" s="449">
        <v>2257</v>
      </c>
    </row>
    <row r="19" spans="1:6" ht="11.1" customHeight="1">
      <c r="A19" s="451" t="s">
        <v>428</v>
      </c>
      <c r="B19" s="449">
        <v>3489</v>
      </c>
      <c r="C19" s="449">
        <v>6201</v>
      </c>
      <c r="D19" s="449">
        <v>3380</v>
      </c>
      <c r="E19" s="449">
        <v>2110</v>
      </c>
      <c r="F19" s="449">
        <v>15180</v>
      </c>
    </row>
    <row r="20" spans="1:6" ht="11.1" customHeight="1">
      <c r="A20" s="451" t="s">
        <v>427</v>
      </c>
      <c r="B20" s="449">
        <v>1637</v>
      </c>
      <c r="C20" s="449">
        <v>4118</v>
      </c>
      <c r="D20" s="449">
        <v>2145</v>
      </c>
      <c r="E20" s="449">
        <v>1274</v>
      </c>
      <c r="F20" s="449">
        <v>9174</v>
      </c>
    </row>
    <row r="21" spans="1:6" ht="11.1" customHeight="1">
      <c r="A21" s="451" t="s">
        <v>426</v>
      </c>
      <c r="B21" s="449">
        <v>413</v>
      </c>
      <c r="C21" s="449">
        <v>1740</v>
      </c>
      <c r="D21" s="449">
        <v>1768</v>
      </c>
      <c r="E21" s="449">
        <v>1947</v>
      </c>
      <c r="F21" s="449">
        <v>5868</v>
      </c>
    </row>
    <row r="22" spans="1:6" ht="12" customHeight="1">
      <c r="A22" s="451" t="s">
        <v>425</v>
      </c>
      <c r="B22" s="449">
        <v>506</v>
      </c>
      <c r="C22" s="449">
        <v>1472</v>
      </c>
      <c r="D22" s="449">
        <v>644</v>
      </c>
      <c r="E22" s="449">
        <v>117</v>
      </c>
      <c r="F22" s="449">
        <v>2739</v>
      </c>
    </row>
    <row r="23" spans="1:6" ht="12" customHeight="1">
      <c r="A23" s="455" t="s">
        <v>424</v>
      </c>
      <c r="B23" s="449">
        <v>412</v>
      </c>
      <c r="C23" s="449">
        <v>2359</v>
      </c>
      <c r="D23" s="449">
        <v>1005</v>
      </c>
      <c r="E23" s="449">
        <v>289</v>
      </c>
      <c r="F23" s="449">
        <v>4065</v>
      </c>
    </row>
    <row r="24" spans="1:6" ht="12.75" customHeight="1">
      <c r="A24" s="450" t="s">
        <v>444</v>
      </c>
      <c r="B24" s="449">
        <v>111</v>
      </c>
      <c r="C24" s="449">
        <v>409</v>
      </c>
      <c r="D24" s="449">
        <v>218</v>
      </c>
      <c r="E24" s="449">
        <v>63</v>
      </c>
      <c r="F24" s="449">
        <v>801</v>
      </c>
    </row>
    <row r="25" spans="1:6" ht="12" customHeight="1">
      <c r="A25" s="455" t="s">
        <v>443</v>
      </c>
      <c r="B25" s="449">
        <v>201152</v>
      </c>
      <c r="C25" s="449">
        <v>368972</v>
      </c>
      <c r="D25" s="449">
        <v>170740</v>
      </c>
      <c r="E25" s="449">
        <v>45569</v>
      </c>
      <c r="F25" s="449">
        <v>786433</v>
      </c>
    </row>
    <row r="26" spans="1:6" ht="11.1" customHeight="1">
      <c r="A26" s="450" t="s">
        <v>421</v>
      </c>
      <c r="B26" s="449">
        <v>101788</v>
      </c>
      <c r="C26" s="449">
        <v>225201</v>
      </c>
      <c r="D26" s="449">
        <v>145927</v>
      </c>
      <c r="E26" s="449">
        <v>54407</v>
      </c>
      <c r="F26" s="449">
        <v>527323</v>
      </c>
    </row>
    <row r="27" spans="1:6" ht="11.1" customHeight="1">
      <c r="A27" s="450" t="s">
        <v>420</v>
      </c>
      <c r="B27" s="449">
        <v>7162</v>
      </c>
      <c r="C27" s="449">
        <v>13184</v>
      </c>
      <c r="D27" s="449">
        <v>8587</v>
      </c>
      <c r="E27" s="449">
        <v>4527</v>
      </c>
      <c r="F27" s="449">
        <v>33460</v>
      </c>
    </row>
    <row r="28" spans="1:6" ht="11.45" customHeight="1">
      <c r="A28" s="523" t="s">
        <v>6</v>
      </c>
      <c r="B28" s="523"/>
      <c r="C28" s="523"/>
      <c r="D28" s="523"/>
      <c r="E28" s="523"/>
      <c r="F28" s="523"/>
    </row>
    <row r="29" spans="1:6" ht="11.1" customHeight="1">
      <c r="A29" s="454" t="s">
        <v>5</v>
      </c>
      <c r="B29" s="453">
        <v>827554</v>
      </c>
      <c r="C29" s="453">
        <v>1758839</v>
      </c>
      <c r="D29" s="453">
        <v>1484398</v>
      </c>
      <c r="E29" s="453">
        <v>1276874</v>
      </c>
      <c r="F29" s="453">
        <v>5347665</v>
      </c>
    </row>
    <row r="30" spans="1:6" ht="11.1" customHeight="1">
      <c r="A30" s="450" t="s">
        <v>440</v>
      </c>
      <c r="B30" s="449">
        <v>400012</v>
      </c>
      <c r="C30" s="449">
        <v>906291</v>
      </c>
      <c r="D30" s="449">
        <v>861018</v>
      </c>
      <c r="E30" s="449">
        <v>827882</v>
      </c>
      <c r="F30" s="449">
        <v>2995203</v>
      </c>
    </row>
    <row r="31" spans="1:6" ht="11.1" customHeight="1">
      <c r="A31" s="450" t="s">
        <v>439</v>
      </c>
      <c r="B31" s="449">
        <v>377751</v>
      </c>
      <c r="C31" s="449">
        <v>859905</v>
      </c>
      <c r="D31" s="449">
        <v>821748</v>
      </c>
      <c r="E31" s="449">
        <v>793013</v>
      </c>
      <c r="F31" s="449">
        <v>2852417</v>
      </c>
    </row>
    <row r="32" spans="1:6" ht="11.1" customHeight="1">
      <c r="A32" s="452" t="s">
        <v>401</v>
      </c>
      <c r="B32" s="449">
        <v>22227</v>
      </c>
      <c r="C32" s="449">
        <v>46299</v>
      </c>
      <c r="D32" s="449">
        <v>39203</v>
      </c>
      <c r="E32" s="449">
        <v>34811</v>
      </c>
      <c r="F32" s="449">
        <v>142540</v>
      </c>
    </row>
    <row r="33" spans="1:6" ht="11.1" customHeight="1">
      <c r="A33" s="451" t="s">
        <v>438</v>
      </c>
      <c r="B33" s="449">
        <v>214</v>
      </c>
      <c r="C33" s="449">
        <v>1021</v>
      </c>
      <c r="D33" s="449">
        <v>701</v>
      </c>
      <c r="E33" s="449">
        <v>246</v>
      </c>
      <c r="F33" s="449">
        <v>2182</v>
      </c>
    </row>
    <row r="34" spans="1:6" ht="11.1" customHeight="1">
      <c r="A34" s="451" t="s">
        <v>437</v>
      </c>
      <c r="B34" s="449">
        <v>116</v>
      </c>
      <c r="C34" s="449">
        <v>284</v>
      </c>
      <c r="D34" s="449">
        <v>242</v>
      </c>
      <c r="E34" s="449">
        <v>370</v>
      </c>
      <c r="F34" s="449">
        <v>1012</v>
      </c>
    </row>
    <row r="35" spans="1:6" ht="11.1" customHeight="1">
      <c r="A35" s="451" t="s">
        <v>436</v>
      </c>
      <c r="B35" s="449">
        <v>26</v>
      </c>
      <c r="C35" s="449">
        <v>67</v>
      </c>
      <c r="D35" s="449">
        <v>85</v>
      </c>
      <c r="E35" s="449">
        <v>84</v>
      </c>
      <c r="F35" s="449">
        <v>262</v>
      </c>
    </row>
    <row r="36" spans="1:6" ht="11.1" customHeight="1">
      <c r="A36" s="451" t="s">
        <v>435</v>
      </c>
      <c r="B36" s="449">
        <v>332</v>
      </c>
      <c r="C36" s="449">
        <v>837</v>
      </c>
      <c r="D36" s="449">
        <v>752</v>
      </c>
      <c r="E36" s="449">
        <v>978</v>
      </c>
      <c r="F36" s="449">
        <v>2899</v>
      </c>
    </row>
    <row r="37" spans="1:6" ht="11.1" customHeight="1">
      <c r="A37" s="451" t="s">
        <v>434</v>
      </c>
      <c r="B37" s="449">
        <v>150</v>
      </c>
      <c r="C37" s="449">
        <v>416</v>
      </c>
      <c r="D37" s="449">
        <v>343</v>
      </c>
      <c r="E37" s="449">
        <v>421</v>
      </c>
      <c r="F37" s="449">
        <v>1330</v>
      </c>
    </row>
    <row r="38" spans="1:6" ht="11.1" customHeight="1">
      <c r="A38" s="451" t="s">
        <v>433</v>
      </c>
      <c r="B38" s="449">
        <v>88</v>
      </c>
      <c r="C38" s="449">
        <v>231</v>
      </c>
      <c r="D38" s="449">
        <v>176</v>
      </c>
      <c r="E38" s="449">
        <v>150</v>
      </c>
      <c r="F38" s="449">
        <v>645</v>
      </c>
    </row>
    <row r="39" spans="1:6" ht="11.1" customHeight="1">
      <c r="A39" s="451" t="s">
        <v>432</v>
      </c>
      <c r="B39" s="449">
        <v>114509</v>
      </c>
      <c r="C39" s="449">
        <v>251590</v>
      </c>
      <c r="D39" s="449">
        <v>254838</v>
      </c>
      <c r="E39" s="449">
        <v>254483</v>
      </c>
      <c r="F39" s="449">
        <v>875420</v>
      </c>
    </row>
    <row r="40" spans="1:6" ht="11.1" customHeight="1">
      <c r="A40" s="451" t="s">
        <v>431</v>
      </c>
      <c r="B40" s="449">
        <v>19097</v>
      </c>
      <c r="C40" s="449">
        <v>44107</v>
      </c>
      <c r="D40" s="449">
        <v>47960</v>
      </c>
      <c r="E40" s="449">
        <v>55776</v>
      </c>
      <c r="F40" s="449">
        <v>166940</v>
      </c>
    </row>
    <row r="41" spans="1:6" ht="11.1" customHeight="1">
      <c r="A41" s="451" t="s">
        <v>430</v>
      </c>
      <c r="B41" s="449">
        <v>1351</v>
      </c>
      <c r="C41" s="449">
        <v>3031</v>
      </c>
      <c r="D41" s="449">
        <v>2512</v>
      </c>
      <c r="E41" s="449">
        <v>3328</v>
      </c>
      <c r="F41" s="449">
        <v>10222</v>
      </c>
    </row>
    <row r="42" spans="1:6" ht="11.1" customHeight="1">
      <c r="A42" s="451" t="s">
        <v>429</v>
      </c>
      <c r="B42" s="449">
        <v>365</v>
      </c>
      <c r="C42" s="449">
        <v>1111</v>
      </c>
      <c r="D42" s="449">
        <v>923</v>
      </c>
      <c r="E42" s="449">
        <v>1184</v>
      </c>
      <c r="F42" s="449">
        <v>3583</v>
      </c>
    </row>
    <row r="43" spans="1:6" ht="11.1" customHeight="1">
      <c r="A43" s="451" t="s">
        <v>428</v>
      </c>
      <c r="B43" s="449">
        <v>3415</v>
      </c>
      <c r="C43" s="449">
        <v>7317</v>
      </c>
      <c r="D43" s="449">
        <v>4836</v>
      </c>
      <c r="E43" s="449">
        <v>3782</v>
      </c>
      <c r="F43" s="449">
        <v>19350</v>
      </c>
    </row>
    <row r="44" spans="1:6" ht="11.1" customHeight="1">
      <c r="A44" s="451" t="s">
        <v>427</v>
      </c>
      <c r="B44" s="449">
        <v>1680</v>
      </c>
      <c r="C44" s="449">
        <v>5576</v>
      </c>
      <c r="D44" s="449">
        <v>4122</v>
      </c>
      <c r="E44" s="449">
        <v>3788</v>
      </c>
      <c r="F44" s="449">
        <v>15166</v>
      </c>
    </row>
    <row r="45" spans="1:6" ht="11.1" customHeight="1">
      <c r="A45" s="451" t="s">
        <v>426</v>
      </c>
      <c r="B45" s="449">
        <v>357</v>
      </c>
      <c r="C45" s="449">
        <v>1576</v>
      </c>
      <c r="D45" s="449">
        <v>1706</v>
      </c>
      <c r="E45" s="449">
        <v>3364</v>
      </c>
      <c r="F45" s="449">
        <v>7003</v>
      </c>
    </row>
    <row r="46" spans="1:6" ht="11.1" customHeight="1">
      <c r="A46" s="450" t="s">
        <v>442</v>
      </c>
      <c r="B46" s="449">
        <v>424</v>
      </c>
      <c r="C46" s="449">
        <v>744</v>
      </c>
      <c r="D46" s="449">
        <v>276</v>
      </c>
      <c r="E46" s="449">
        <v>104</v>
      </c>
      <c r="F46" s="449">
        <v>1548</v>
      </c>
    </row>
    <row r="47" spans="1:6" ht="12" customHeight="1">
      <c r="A47" s="455" t="s">
        <v>441</v>
      </c>
      <c r="B47" s="449">
        <v>374</v>
      </c>
      <c r="C47" s="449">
        <v>1962</v>
      </c>
      <c r="D47" s="449">
        <v>944</v>
      </c>
      <c r="E47" s="449">
        <v>391</v>
      </c>
      <c r="F47" s="449">
        <v>3671</v>
      </c>
    </row>
    <row r="48" spans="1:6" ht="11.1" customHeight="1">
      <c r="A48" s="450" t="s">
        <v>423</v>
      </c>
      <c r="B48" s="449">
        <v>93</v>
      </c>
      <c r="C48" s="449">
        <v>354</v>
      </c>
      <c r="D48" s="449">
        <v>204</v>
      </c>
      <c r="E48" s="449">
        <v>92</v>
      </c>
      <c r="F48" s="449">
        <v>743</v>
      </c>
    </row>
    <row r="49" spans="1:6" ht="12" customHeight="1">
      <c r="A49" s="455" t="s">
        <v>422</v>
      </c>
      <c r="B49" s="449">
        <v>183292</v>
      </c>
      <c r="C49" s="449">
        <v>316323</v>
      </c>
      <c r="D49" s="449">
        <v>152733</v>
      </c>
      <c r="E49" s="449">
        <v>44588</v>
      </c>
      <c r="F49" s="449">
        <v>696936</v>
      </c>
    </row>
    <row r="50" spans="1:6" ht="11.1" customHeight="1">
      <c r="A50" s="450" t="s">
        <v>421</v>
      </c>
      <c r="B50" s="449">
        <v>95014</v>
      </c>
      <c r="C50" s="449">
        <v>203659</v>
      </c>
      <c r="D50" s="449">
        <v>140617</v>
      </c>
      <c r="E50" s="449">
        <v>68154</v>
      </c>
      <c r="F50" s="449">
        <v>507444</v>
      </c>
    </row>
    <row r="51" spans="1:6" ht="11.1" customHeight="1">
      <c r="A51" s="450" t="s">
        <v>420</v>
      </c>
      <c r="B51" s="449">
        <v>6645</v>
      </c>
      <c r="C51" s="449">
        <v>12342</v>
      </c>
      <c r="D51" s="449">
        <v>9410</v>
      </c>
      <c r="E51" s="449">
        <v>7709</v>
      </c>
      <c r="F51" s="449">
        <v>36106</v>
      </c>
    </row>
    <row r="52" spans="1:6" ht="12.75" customHeight="1">
      <c r="A52" s="620" t="s">
        <v>5</v>
      </c>
      <c r="B52" s="620"/>
      <c r="C52" s="620"/>
      <c r="D52" s="620"/>
      <c r="E52" s="620"/>
      <c r="F52" s="620"/>
    </row>
    <row r="53" spans="1:6">
      <c r="A53" s="454" t="s">
        <v>5</v>
      </c>
      <c r="B53" s="453">
        <v>1694936</v>
      </c>
      <c r="C53" s="453">
        <v>3574493</v>
      </c>
      <c r="D53" s="453">
        <v>2847327</v>
      </c>
      <c r="E53" s="453">
        <v>2081559</v>
      </c>
      <c r="F53" s="453">
        <v>10198315</v>
      </c>
    </row>
    <row r="54" spans="1:6">
      <c r="A54" s="450" t="s">
        <v>440</v>
      </c>
      <c r="B54" s="449">
        <v>809762</v>
      </c>
      <c r="C54" s="449">
        <v>1803376</v>
      </c>
      <c r="D54" s="449">
        <v>1622895</v>
      </c>
      <c r="E54" s="449">
        <v>1322928</v>
      </c>
      <c r="F54" s="449">
        <v>5558961</v>
      </c>
    </row>
    <row r="55" spans="1:6">
      <c r="A55" s="450" t="s">
        <v>439</v>
      </c>
      <c r="B55" s="449">
        <v>764332</v>
      </c>
      <c r="C55" s="449">
        <v>1710577</v>
      </c>
      <c r="D55" s="449">
        <v>1547757</v>
      </c>
      <c r="E55" s="449">
        <v>1266855</v>
      </c>
      <c r="F55" s="449">
        <v>5289521</v>
      </c>
    </row>
    <row r="56" spans="1:6">
      <c r="A56" s="452" t="s">
        <v>401</v>
      </c>
      <c r="B56" s="449">
        <v>45351</v>
      </c>
      <c r="C56" s="449">
        <v>92611</v>
      </c>
      <c r="D56" s="449">
        <v>75007</v>
      </c>
      <c r="E56" s="449">
        <v>55966</v>
      </c>
      <c r="F56" s="449">
        <v>268935</v>
      </c>
    </row>
    <row r="57" spans="1:6">
      <c r="A57" s="451" t="s">
        <v>438</v>
      </c>
      <c r="B57" s="449">
        <v>475</v>
      </c>
      <c r="C57" s="449">
        <v>1714</v>
      </c>
      <c r="D57" s="449">
        <v>990</v>
      </c>
      <c r="E57" s="449">
        <v>323</v>
      </c>
      <c r="F57" s="449">
        <v>3502</v>
      </c>
    </row>
    <row r="58" spans="1:6">
      <c r="A58" s="451" t="s">
        <v>437</v>
      </c>
      <c r="B58" s="449">
        <v>239</v>
      </c>
      <c r="C58" s="449">
        <v>578</v>
      </c>
      <c r="D58" s="449">
        <v>482</v>
      </c>
      <c r="E58" s="449">
        <v>615</v>
      </c>
      <c r="F58" s="449">
        <v>1914</v>
      </c>
    </row>
    <row r="59" spans="1:6">
      <c r="A59" s="451" t="s">
        <v>436</v>
      </c>
      <c r="B59" s="449">
        <v>53</v>
      </c>
      <c r="C59" s="449">
        <v>133</v>
      </c>
      <c r="D59" s="449">
        <v>163</v>
      </c>
      <c r="E59" s="449">
        <v>159</v>
      </c>
      <c r="F59" s="449">
        <v>508</v>
      </c>
    </row>
    <row r="60" spans="1:6">
      <c r="A60" s="451" t="s">
        <v>435</v>
      </c>
      <c r="B60" s="449">
        <v>685</v>
      </c>
      <c r="C60" s="449">
        <v>1775</v>
      </c>
      <c r="D60" s="449">
        <v>1473</v>
      </c>
      <c r="E60" s="449">
        <v>1665</v>
      </c>
      <c r="F60" s="449">
        <v>5598</v>
      </c>
    </row>
    <row r="61" spans="1:6">
      <c r="A61" s="451" t="s">
        <v>434</v>
      </c>
      <c r="B61" s="449">
        <v>304</v>
      </c>
      <c r="C61" s="449">
        <v>806</v>
      </c>
      <c r="D61" s="449">
        <v>616</v>
      </c>
      <c r="E61" s="449">
        <v>747</v>
      </c>
      <c r="F61" s="449">
        <v>2473</v>
      </c>
    </row>
    <row r="62" spans="1:6">
      <c r="A62" s="451" t="s">
        <v>433</v>
      </c>
      <c r="B62" s="449">
        <v>185</v>
      </c>
      <c r="C62" s="449">
        <v>495</v>
      </c>
      <c r="D62" s="449">
        <v>354</v>
      </c>
      <c r="E62" s="449">
        <v>269</v>
      </c>
      <c r="F62" s="449">
        <v>1303</v>
      </c>
    </row>
    <row r="63" spans="1:6">
      <c r="A63" s="451" t="s">
        <v>432</v>
      </c>
      <c r="B63" s="449">
        <v>233247</v>
      </c>
      <c r="C63" s="449">
        <v>497551</v>
      </c>
      <c r="D63" s="449">
        <v>476482</v>
      </c>
      <c r="E63" s="449">
        <v>415516</v>
      </c>
      <c r="F63" s="449">
        <v>1622796</v>
      </c>
    </row>
    <row r="64" spans="1:6">
      <c r="A64" s="451" t="s">
        <v>431</v>
      </c>
      <c r="B64" s="449">
        <v>38632</v>
      </c>
      <c r="C64" s="449">
        <v>86939</v>
      </c>
      <c r="D64" s="449">
        <v>88888</v>
      </c>
      <c r="E64" s="449">
        <v>90246</v>
      </c>
      <c r="F64" s="449">
        <v>304705</v>
      </c>
    </row>
    <row r="65" spans="1:6">
      <c r="A65" s="451" t="s">
        <v>430</v>
      </c>
      <c r="B65" s="449">
        <v>2706</v>
      </c>
      <c r="C65" s="449">
        <v>5641</v>
      </c>
      <c r="D65" s="449">
        <v>4234</v>
      </c>
      <c r="E65" s="449">
        <v>5124</v>
      </c>
      <c r="F65" s="449">
        <v>17705</v>
      </c>
    </row>
    <row r="66" spans="1:6">
      <c r="A66" s="451" t="s">
        <v>429</v>
      </c>
      <c r="B66" s="449">
        <v>684</v>
      </c>
      <c r="C66" s="449">
        <v>1976</v>
      </c>
      <c r="D66" s="449">
        <v>1488</v>
      </c>
      <c r="E66" s="449">
        <v>1692</v>
      </c>
      <c r="F66" s="449">
        <v>5840</v>
      </c>
    </row>
    <row r="67" spans="1:6">
      <c r="A67" s="451" t="s">
        <v>428</v>
      </c>
      <c r="B67" s="449">
        <v>6904</v>
      </c>
      <c r="C67" s="449">
        <v>13518</v>
      </c>
      <c r="D67" s="449">
        <v>8216</v>
      </c>
      <c r="E67" s="449">
        <v>5892</v>
      </c>
      <c r="F67" s="449">
        <v>34530</v>
      </c>
    </row>
    <row r="68" spans="1:6">
      <c r="A68" s="451" t="s">
        <v>427</v>
      </c>
      <c r="B68" s="449">
        <v>3317</v>
      </c>
      <c r="C68" s="449">
        <v>9694</v>
      </c>
      <c r="D68" s="449">
        <v>6267</v>
      </c>
      <c r="E68" s="449">
        <v>5062</v>
      </c>
      <c r="F68" s="449">
        <v>24340</v>
      </c>
    </row>
    <row r="69" spans="1:6">
      <c r="A69" s="451" t="s">
        <v>426</v>
      </c>
      <c r="B69" s="449">
        <v>770</v>
      </c>
      <c r="C69" s="449">
        <v>3316</v>
      </c>
      <c r="D69" s="449">
        <v>3474</v>
      </c>
      <c r="E69" s="449">
        <v>5311</v>
      </c>
      <c r="F69" s="449">
        <v>12871</v>
      </c>
    </row>
    <row r="70" spans="1:6">
      <c r="A70" s="450" t="s">
        <v>425</v>
      </c>
      <c r="B70" s="449">
        <v>930</v>
      </c>
      <c r="C70" s="449">
        <v>2216</v>
      </c>
      <c r="D70" s="449">
        <v>920</v>
      </c>
      <c r="E70" s="449">
        <v>221</v>
      </c>
      <c r="F70" s="449">
        <v>4287</v>
      </c>
    </row>
    <row r="71" spans="1:6">
      <c r="A71" s="450" t="s">
        <v>424</v>
      </c>
      <c r="B71" s="449">
        <v>786</v>
      </c>
      <c r="C71" s="449">
        <v>4321</v>
      </c>
      <c r="D71" s="449">
        <v>1949</v>
      </c>
      <c r="E71" s="449">
        <v>680</v>
      </c>
      <c r="F71" s="449">
        <v>7736</v>
      </c>
    </row>
    <row r="72" spans="1:6">
      <c r="A72" s="450" t="s">
        <v>423</v>
      </c>
      <c r="B72" s="449">
        <v>204</v>
      </c>
      <c r="C72" s="449">
        <v>763</v>
      </c>
      <c r="D72" s="449">
        <v>422</v>
      </c>
      <c r="E72" s="449">
        <v>155</v>
      </c>
      <c r="F72" s="449">
        <v>1544</v>
      </c>
    </row>
    <row r="73" spans="1:6">
      <c r="A73" s="450" t="s">
        <v>422</v>
      </c>
      <c r="B73" s="449">
        <v>384444</v>
      </c>
      <c r="C73" s="449">
        <v>685295</v>
      </c>
      <c r="D73" s="449">
        <v>323473</v>
      </c>
      <c r="E73" s="449">
        <v>90157</v>
      </c>
      <c r="F73" s="449">
        <v>1483369</v>
      </c>
    </row>
    <row r="74" spans="1:6">
      <c r="A74" s="450" t="s">
        <v>421</v>
      </c>
      <c r="B74" s="449">
        <v>196802</v>
      </c>
      <c r="C74" s="449">
        <v>428860</v>
      </c>
      <c r="D74" s="449">
        <v>286544</v>
      </c>
      <c r="E74" s="449">
        <v>122561</v>
      </c>
      <c r="F74" s="449">
        <v>1034767</v>
      </c>
    </row>
    <row r="75" spans="1:6">
      <c r="A75" s="450" t="s">
        <v>420</v>
      </c>
      <c r="B75" s="449">
        <v>13807</v>
      </c>
      <c r="C75" s="449">
        <v>25526</v>
      </c>
      <c r="D75" s="449">
        <v>17997</v>
      </c>
      <c r="E75" s="449">
        <v>12236</v>
      </c>
      <c r="F75" s="449">
        <v>69566</v>
      </c>
    </row>
  </sheetData>
  <mergeCells count="6">
    <mergeCell ref="B3:E3"/>
    <mergeCell ref="A52:F52"/>
    <mergeCell ref="A4:F4"/>
    <mergeCell ref="A28:F28"/>
    <mergeCell ref="A2:A3"/>
    <mergeCell ref="F2:F3"/>
  </mergeCells>
  <pageMargins left="0.75" right="0.75" top="1" bottom="1" header="0.5" footer="0.5"/>
  <pageSetup paperSize="9" orientation="portrait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22767-A3FC-41E7-A3B7-B1EB33F923E9}">
  <sheetPr codeName="Munka52"/>
  <dimension ref="A1:J83"/>
  <sheetViews>
    <sheetView zoomScaleNormal="100" workbookViewId="0">
      <selection sqref="A1:J1"/>
    </sheetView>
  </sheetViews>
  <sheetFormatPr defaultRowHeight="11.25"/>
  <cols>
    <col min="1" max="1" width="8" style="463" customWidth="1"/>
    <col min="2" max="2" width="28.7109375" style="463" customWidth="1"/>
    <col min="3" max="5" width="6.42578125" style="463" customWidth="1"/>
    <col min="6" max="6" width="8" style="463" customWidth="1"/>
    <col min="7" max="10" width="6.42578125" style="463" customWidth="1"/>
    <col min="11" max="16384" width="9.140625" style="463"/>
  </cols>
  <sheetData>
    <row r="1" spans="1:10" s="497" customFormat="1" ht="14.1" customHeight="1">
      <c r="A1" s="623" t="s">
        <v>604</v>
      </c>
      <c r="B1" s="624"/>
      <c r="C1" s="624"/>
      <c r="D1" s="624"/>
      <c r="E1" s="624"/>
      <c r="F1" s="624"/>
      <c r="G1" s="624"/>
      <c r="H1" s="624"/>
      <c r="I1" s="624"/>
      <c r="J1" s="624"/>
    </row>
    <row r="2" spans="1:10" ht="60.75" customHeight="1">
      <c r="A2" s="621" t="s">
        <v>603</v>
      </c>
      <c r="B2" s="621" t="s">
        <v>602</v>
      </c>
      <c r="C2" s="621" t="s">
        <v>7</v>
      </c>
      <c r="D2" s="621" t="s">
        <v>6</v>
      </c>
      <c r="E2" s="621" t="s">
        <v>5</v>
      </c>
      <c r="F2" s="621" t="s">
        <v>601</v>
      </c>
      <c r="G2" s="621" t="s">
        <v>600</v>
      </c>
      <c r="H2" s="621"/>
      <c r="I2" s="621"/>
      <c r="J2" s="621"/>
    </row>
    <row r="3" spans="1:10" ht="15.75" customHeight="1">
      <c r="A3" s="622"/>
      <c r="B3" s="622"/>
      <c r="C3" s="622"/>
      <c r="D3" s="622"/>
      <c r="E3" s="622"/>
      <c r="F3" s="622"/>
      <c r="G3" s="496" t="s">
        <v>21</v>
      </c>
      <c r="H3" s="496" t="s">
        <v>599</v>
      </c>
      <c r="I3" s="496" t="s">
        <v>598</v>
      </c>
      <c r="J3" s="496" t="s">
        <v>19</v>
      </c>
    </row>
    <row r="4" spans="1:10" s="471" customFormat="1" ht="15" customHeight="1">
      <c r="A4" s="485" t="s">
        <v>597</v>
      </c>
      <c r="B4" s="490" t="s">
        <v>596</v>
      </c>
      <c r="C4" s="491">
        <v>292</v>
      </c>
      <c r="D4" s="491">
        <v>188</v>
      </c>
      <c r="E4" s="491">
        <v>480</v>
      </c>
      <c r="F4" s="465">
        <v>4.7733743565081159</v>
      </c>
      <c r="G4" s="495">
        <v>13</v>
      </c>
      <c r="H4" s="495">
        <v>18</v>
      </c>
      <c r="I4" s="495">
        <v>202</v>
      </c>
      <c r="J4" s="495">
        <v>247</v>
      </c>
    </row>
    <row r="5" spans="1:10" ht="11.1" customHeight="1">
      <c r="A5" s="485" t="s">
        <v>595</v>
      </c>
      <c r="B5" s="485" t="s">
        <v>594</v>
      </c>
      <c r="C5" s="484">
        <v>113</v>
      </c>
      <c r="D5" s="484">
        <v>31</v>
      </c>
      <c r="E5" s="484">
        <v>144</v>
      </c>
      <c r="F5" s="468">
        <v>1.4320123069524346</v>
      </c>
      <c r="G5" s="484" t="s">
        <v>82</v>
      </c>
      <c r="H5" s="493">
        <v>3</v>
      </c>
      <c r="I5" s="493">
        <v>75</v>
      </c>
      <c r="J5" s="493">
        <v>66</v>
      </c>
    </row>
    <row r="6" spans="1:10" ht="11.1" customHeight="1">
      <c r="A6" s="485" t="s">
        <v>593</v>
      </c>
      <c r="B6" s="485" t="s">
        <v>592</v>
      </c>
      <c r="C6" s="484">
        <v>1</v>
      </c>
      <c r="D6" s="484">
        <v>1</v>
      </c>
      <c r="E6" s="484">
        <v>2</v>
      </c>
      <c r="F6" s="468">
        <v>1.9889059818783816E-2</v>
      </c>
      <c r="G6" s="484" t="s">
        <v>82</v>
      </c>
      <c r="H6" s="484" t="s">
        <v>82</v>
      </c>
      <c r="I6" s="484" t="s">
        <v>82</v>
      </c>
      <c r="J6" s="493">
        <v>2</v>
      </c>
    </row>
    <row r="7" spans="1:10" ht="33.75" customHeight="1">
      <c r="A7" s="483" t="s">
        <v>591</v>
      </c>
      <c r="B7" s="482" t="s">
        <v>590</v>
      </c>
      <c r="C7" s="481">
        <v>178</v>
      </c>
      <c r="D7" s="481">
        <v>156</v>
      </c>
      <c r="E7" s="481">
        <v>334</v>
      </c>
      <c r="F7" s="468">
        <v>3.3214729897368969</v>
      </c>
      <c r="G7" s="494">
        <v>13</v>
      </c>
      <c r="H7" s="494">
        <v>15</v>
      </c>
      <c r="I7" s="494">
        <v>127</v>
      </c>
      <c r="J7" s="494">
        <v>179</v>
      </c>
    </row>
    <row r="8" spans="1:10" ht="10.5" customHeight="1">
      <c r="A8" s="490" t="s">
        <v>589</v>
      </c>
      <c r="B8" s="490" t="s">
        <v>588</v>
      </c>
      <c r="C8" s="489">
        <v>18342</v>
      </c>
      <c r="D8" s="489">
        <v>14405</v>
      </c>
      <c r="E8" s="489">
        <v>32747</v>
      </c>
      <c r="F8" s="465">
        <v>325.6535209428568</v>
      </c>
      <c r="G8" s="495">
        <v>50</v>
      </c>
      <c r="H8" s="495">
        <v>280</v>
      </c>
      <c r="I8" s="495">
        <v>12717</v>
      </c>
      <c r="J8" s="495">
        <v>19700</v>
      </c>
    </row>
    <row r="9" spans="1:10" ht="21.75" customHeight="1">
      <c r="A9" s="485" t="s">
        <v>587</v>
      </c>
      <c r="B9" s="483" t="s">
        <v>586</v>
      </c>
      <c r="C9" s="481">
        <v>1292</v>
      </c>
      <c r="D9" s="481">
        <v>289</v>
      </c>
      <c r="E9" s="481">
        <v>1581</v>
      </c>
      <c r="F9" s="468">
        <v>15.722301786748606</v>
      </c>
      <c r="G9" s="481">
        <v>1</v>
      </c>
      <c r="H9" s="494">
        <v>6</v>
      </c>
      <c r="I9" s="481">
        <v>1172</v>
      </c>
      <c r="J9" s="494">
        <v>402</v>
      </c>
    </row>
    <row r="10" spans="1:10" ht="10.5" customHeight="1">
      <c r="A10" s="485" t="s">
        <v>585</v>
      </c>
      <c r="B10" s="485" t="s">
        <v>584</v>
      </c>
      <c r="C10" s="484">
        <v>557</v>
      </c>
      <c r="D10" s="484">
        <v>113</v>
      </c>
      <c r="E10" s="484">
        <v>670</v>
      </c>
      <c r="F10" s="468">
        <v>6.6628350392925775</v>
      </c>
      <c r="G10" s="484" t="s">
        <v>82</v>
      </c>
      <c r="H10" s="484" t="s">
        <v>82</v>
      </c>
      <c r="I10" s="484">
        <v>408</v>
      </c>
      <c r="J10" s="493">
        <v>262</v>
      </c>
    </row>
    <row r="11" spans="1:10" ht="10.5" customHeight="1">
      <c r="A11" s="485" t="s">
        <v>583</v>
      </c>
      <c r="B11" s="485" t="s">
        <v>582</v>
      </c>
      <c r="C11" s="484">
        <v>1042</v>
      </c>
      <c r="D11" s="484">
        <v>720</v>
      </c>
      <c r="E11" s="484">
        <v>1762</v>
      </c>
      <c r="F11" s="468">
        <v>17.52226170034854</v>
      </c>
      <c r="G11" s="484" t="s">
        <v>82</v>
      </c>
      <c r="H11" s="493">
        <v>10</v>
      </c>
      <c r="I11" s="484">
        <v>510</v>
      </c>
      <c r="J11" s="484">
        <v>1242</v>
      </c>
    </row>
    <row r="12" spans="1:10" ht="11.1" customHeight="1">
      <c r="A12" s="485" t="s">
        <v>581</v>
      </c>
      <c r="B12" s="485" t="s">
        <v>580</v>
      </c>
      <c r="C12" s="484">
        <v>1594</v>
      </c>
      <c r="D12" s="484">
        <v>1474</v>
      </c>
      <c r="E12" s="484">
        <v>3068</v>
      </c>
      <c r="F12" s="468">
        <v>30.509817762014372</v>
      </c>
      <c r="G12" s="484" t="s">
        <v>82</v>
      </c>
      <c r="H12" s="493">
        <v>13</v>
      </c>
      <c r="I12" s="493">
        <v>797</v>
      </c>
      <c r="J12" s="484">
        <v>2258</v>
      </c>
    </row>
    <row r="13" spans="1:10" ht="11.1" customHeight="1">
      <c r="A13" s="485" t="s">
        <v>579</v>
      </c>
      <c r="B13" s="485" t="s">
        <v>578</v>
      </c>
      <c r="C13" s="484">
        <v>1027</v>
      </c>
      <c r="D13" s="484">
        <v>684</v>
      </c>
      <c r="E13" s="484">
        <v>1711</v>
      </c>
      <c r="F13" s="468">
        <v>17.015090674969553</v>
      </c>
      <c r="G13" s="484" t="s">
        <v>82</v>
      </c>
      <c r="H13" s="493">
        <v>7</v>
      </c>
      <c r="I13" s="493">
        <v>505</v>
      </c>
      <c r="J13" s="484">
        <v>1199</v>
      </c>
    </row>
    <row r="14" spans="1:10" ht="21.75" customHeight="1">
      <c r="A14" s="485" t="s">
        <v>577</v>
      </c>
      <c r="B14" s="483" t="s">
        <v>576</v>
      </c>
      <c r="C14" s="493">
        <v>436</v>
      </c>
      <c r="D14" s="493">
        <v>218</v>
      </c>
      <c r="E14" s="493">
        <v>654</v>
      </c>
      <c r="F14" s="468">
        <v>6.5037225607423075</v>
      </c>
      <c r="G14" s="484" t="s">
        <v>82</v>
      </c>
      <c r="H14" s="493">
        <v>2</v>
      </c>
      <c r="I14" s="493">
        <v>240</v>
      </c>
      <c r="J14" s="493">
        <v>412</v>
      </c>
    </row>
    <row r="15" spans="1:10" ht="23.25" customHeight="1">
      <c r="A15" s="485" t="s">
        <v>575</v>
      </c>
      <c r="B15" s="483" t="s">
        <v>574</v>
      </c>
      <c r="C15" s="493">
        <v>233</v>
      </c>
      <c r="D15" s="493">
        <v>439</v>
      </c>
      <c r="E15" s="493">
        <v>672</v>
      </c>
      <c r="F15" s="468">
        <v>6.6827240991113621</v>
      </c>
      <c r="G15" s="484" t="s">
        <v>82</v>
      </c>
      <c r="H15" s="493">
        <v>3</v>
      </c>
      <c r="I15" s="493">
        <v>153</v>
      </c>
      <c r="J15" s="493">
        <v>516</v>
      </c>
    </row>
    <row r="16" spans="1:10" ht="10.5" customHeight="1">
      <c r="A16" s="485" t="s">
        <v>573</v>
      </c>
      <c r="B16" s="485" t="s">
        <v>572</v>
      </c>
      <c r="C16" s="484">
        <v>838</v>
      </c>
      <c r="D16" s="484">
        <v>909</v>
      </c>
      <c r="E16" s="484">
        <v>1747</v>
      </c>
      <c r="F16" s="468">
        <v>17.37309375170766</v>
      </c>
      <c r="G16" s="484" t="s">
        <v>82</v>
      </c>
      <c r="H16" s="493">
        <v>6</v>
      </c>
      <c r="I16" s="493">
        <v>588</v>
      </c>
      <c r="J16" s="484">
        <v>1153</v>
      </c>
    </row>
    <row r="17" spans="1:10" ht="21.75" customHeight="1">
      <c r="A17" s="485" t="s">
        <v>571</v>
      </c>
      <c r="B17" s="483" t="s">
        <v>570</v>
      </c>
      <c r="C17" s="493">
        <v>93</v>
      </c>
      <c r="D17" s="493">
        <v>81</v>
      </c>
      <c r="E17" s="493">
        <v>174</v>
      </c>
      <c r="F17" s="468">
        <v>1.7303482042341918</v>
      </c>
      <c r="G17" s="484" t="s">
        <v>82</v>
      </c>
      <c r="H17" s="484" t="s">
        <v>82</v>
      </c>
      <c r="I17" s="493">
        <v>54</v>
      </c>
      <c r="J17" s="493">
        <v>120</v>
      </c>
    </row>
    <row r="18" spans="1:10" ht="23.25" customHeight="1">
      <c r="A18" s="483" t="s">
        <v>569</v>
      </c>
      <c r="B18" s="483" t="s">
        <v>568</v>
      </c>
      <c r="C18" s="493">
        <v>72</v>
      </c>
      <c r="D18" s="493">
        <v>39</v>
      </c>
      <c r="E18" s="493">
        <v>111</v>
      </c>
      <c r="F18" s="468">
        <v>1.1038428199425019</v>
      </c>
      <c r="G18" s="481">
        <v>2</v>
      </c>
      <c r="H18" s="493">
        <v>3</v>
      </c>
      <c r="I18" s="493">
        <v>49</v>
      </c>
      <c r="J18" s="493">
        <v>57</v>
      </c>
    </row>
    <row r="19" spans="1:10" ht="10.5" customHeight="1">
      <c r="A19" s="485" t="s">
        <v>567</v>
      </c>
      <c r="B19" s="485" t="s">
        <v>566</v>
      </c>
      <c r="C19" s="484">
        <v>503</v>
      </c>
      <c r="D19" s="484">
        <v>55</v>
      </c>
      <c r="E19" s="484">
        <v>558</v>
      </c>
      <c r="F19" s="468">
        <v>5.5490476894406839</v>
      </c>
      <c r="G19" s="484" t="s">
        <v>82</v>
      </c>
      <c r="H19" s="493">
        <v>1</v>
      </c>
      <c r="I19" s="493">
        <v>349</v>
      </c>
      <c r="J19" s="493">
        <v>208</v>
      </c>
    </row>
    <row r="20" spans="1:10" ht="21" customHeight="1">
      <c r="A20" s="485" t="s">
        <v>565</v>
      </c>
      <c r="B20" s="483" t="s">
        <v>564</v>
      </c>
      <c r="C20" s="493">
        <v>5581</v>
      </c>
      <c r="D20" s="493">
        <v>2574</v>
      </c>
      <c r="E20" s="493">
        <v>8155</v>
      </c>
      <c r="F20" s="468">
        <v>81.097641411091004</v>
      </c>
      <c r="G20" s="481">
        <v>1</v>
      </c>
      <c r="H20" s="493">
        <v>9</v>
      </c>
      <c r="I20" s="493">
        <v>4071</v>
      </c>
      <c r="J20" s="493">
        <v>4074</v>
      </c>
    </row>
    <row r="21" spans="1:10" ht="22.5">
      <c r="A21" s="485" t="s">
        <v>563</v>
      </c>
      <c r="B21" s="483" t="s">
        <v>562</v>
      </c>
      <c r="C21" s="493">
        <v>383</v>
      </c>
      <c r="D21" s="493">
        <v>340</v>
      </c>
      <c r="E21" s="493">
        <v>723</v>
      </c>
      <c r="F21" s="468">
        <v>7.1898951244903495</v>
      </c>
      <c r="G21" s="493">
        <v>2</v>
      </c>
      <c r="H21" s="493">
        <v>21</v>
      </c>
      <c r="I21" s="493">
        <v>274</v>
      </c>
      <c r="J21" s="493">
        <v>426</v>
      </c>
    </row>
    <row r="22" spans="1:10" ht="10.5" customHeight="1">
      <c r="A22" s="485" t="s">
        <v>561</v>
      </c>
      <c r="B22" s="485" t="s">
        <v>560</v>
      </c>
      <c r="C22" s="484">
        <v>21</v>
      </c>
      <c r="D22" s="484">
        <v>2045</v>
      </c>
      <c r="E22" s="484">
        <v>2066</v>
      </c>
      <c r="F22" s="468">
        <v>20.545398792803681</v>
      </c>
      <c r="G22" s="484" t="s">
        <v>82</v>
      </c>
      <c r="H22" s="493">
        <v>19</v>
      </c>
      <c r="I22" s="493">
        <v>780</v>
      </c>
      <c r="J22" s="493">
        <v>1267</v>
      </c>
    </row>
    <row r="23" spans="1:10" ht="33.75">
      <c r="A23" s="469" t="s">
        <v>559</v>
      </c>
      <c r="B23" s="469" t="s">
        <v>558</v>
      </c>
      <c r="C23" s="481"/>
      <c r="D23" s="467">
        <v>269</v>
      </c>
      <c r="E23" s="467">
        <v>269</v>
      </c>
      <c r="F23" s="468">
        <v>2.6750785456264232</v>
      </c>
      <c r="G23" s="481" t="s">
        <v>82</v>
      </c>
      <c r="H23" s="481" t="s">
        <v>82</v>
      </c>
      <c r="I23" s="467">
        <v>71</v>
      </c>
      <c r="J23" s="467">
        <v>198</v>
      </c>
    </row>
    <row r="24" spans="1:10" ht="10.5" customHeight="1">
      <c r="A24" s="473" t="s">
        <v>557</v>
      </c>
      <c r="B24" s="473" t="s">
        <v>556</v>
      </c>
      <c r="C24" s="484"/>
      <c r="D24" s="474">
        <v>424</v>
      </c>
      <c r="E24" s="474">
        <v>424</v>
      </c>
      <c r="F24" s="468">
        <v>4.2164806815821692</v>
      </c>
      <c r="G24" s="484" t="s">
        <v>82</v>
      </c>
      <c r="H24" s="474">
        <v>15</v>
      </c>
      <c r="I24" s="474">
        <v>241</v>
      </c>
      <c r="J24" s="474">
        <v>168</v>
      </c>
    </row>
    <row r="25" spans="1:10">
      <c r="A25" s="473" t="s">
        <v>555</v>
      </c>
      <c r="B25" s="473" t="s">
        <v>554</v>
      </c>
      <c r="C25" s="484"/>
      <c r="D25" s="474">
        <v>227</v>
      </c>
      <c r="E25" s="474">
        <v>227</v>
      </c>
      <c r="F25" s="468">
        <v>2.2574082894319631</v>
      </c>
      <c r="G25" s="484" t="s">
        <v>82</v>
      </c>
      <c r="H25" s="474">
        <v>2</v>
      </c>
      <c r="I25" s="474">
        <v>72</v>
      </c>
      <c r="J25" s="474">
        <v>153</v>
      </c>
    </row>
    <row r="26" spans="1:10">
      <c r="A26" s="473" t="s">
        <v>553</v>
      </c>
      <c r="B26" s="473" t="s">
        <v>552</v>
      </c>
      <c r="C26" s="484"/>
      <c r="D26" s="474">
        <v>660</v>
      </c>
      <c r="E26" s="474">
        <v>660</v>
      </c>
      <c r="F26" s="468">
        <v>6.5633897401986587</v>
      </c>
      <c r="G26" s="484" t="s">
        <v>82</v>
      </c>
      <c r="H26" s="474">
        <v>7</v>
      </c>
      <c r="I26" s="474">
        <v>264</v>
      </c>
      <c r="J26" s="474">
        <v>389</v>
      </c>
    </row>
    <row r="27" spans="1:10">
      <c r="A27" s="473" t="s">
        <v>551</v>
      </c>
      <c r="B27" s="473" t="s">
        <v>550</v>
      </c>
      <c r="C27" s="474">
        <v>1160</v>
      </c>
      <c r="D27" s="484"/>
      <c r="E27" s="474">
        <v>1160</v>
      </c>
      <c r="F27" s="468">
        <v>11.535654694894612</v>
      </c>
      <c r="G27" s="484" t="s">
        <v>82</v>
      </c>
      <c r="H27" s="484" t="s">
        <v>82</v>
      </c>
      <c r="I27" s="474">
        <v>121</v>
      </c>
      <c r="J27" s="474">
        <v>1039</v>
      </c>
    </row>
    <row r="28" spans="1:10">
      <c r="A28" s="473" t="s">
        <v>549</v>
      </c>
      <c r="B28" s="473" t="s">
        <v>548</v>
      </c>
      <c r="C28" s="474">
        <v>393</v>
      </c>
      <c r="D28" s="474">
        <v>240</v>
      </c>
      <c r="E28" s="474">
        <v>633</v>
      </c>
      <c r="F28" s="468">
        <v>6.2948874326450781</v>
      </c>
      <c r="G28" s="474">
        <v>1</v>
      </c>
      <c r="H28" s="474">
        <v>1</v>
      </c>
      <c r="I28" s="474">
        <v>219</v>
      </c>
      <c r="J28" s="474">
        <v>412</v>
      </c>
    </row>
    <row r="29" spans="1:10">
      <c r="A29" s="473" t="s">
        <v>547</v>
      </c>
      <c r="B29" s="473" t="s">
        <v>546</v>
      </c>
      <c r="C29" s="474">
        <v>588</v>
      </c>
      <c r="D29" s="474">
        <v>262</v>
      </c>
      <c r="E29" s="474">
        <v>850</v>
      </c>
      <c r="F29" s="468">
        <v>8.4528504229831221</v>
      </c>
      <c r="G29" s="484" t="s">
        <v>82</v>
      </c>
      <c r="H29" s="484" t="s">
        <v>82</v>
      </c>
      <c r="I29" s="474">
        <v>216</v>
      </c>
      <c r="J29" s="474">
        <v>634</v>
      </c>
    </row>
    <row r="30" spans="1:10">
      <c r="A30" s="473" t="s">
        <v>545</v>
      </c>
      <c r="B30" s="473" t="s">
        <v>544</v>
      </c>
      <c r="C30" s="474">
        <v>265</v>
      </c>
      <c r="D30" s="474">
        <v>288</v>
      </c>
      <c r="E30" s="474">
        <v>553</v>
      </c>
      <c r="F30" s="468">
        <v>5.4993250398937246</v>
      </c>
      <c r="G30" s="474">
        <v>8</v>
      </c>
      <c r="H30" s="474">
        <v>32</v>
      </c>
      <c r="I30" s="474">
        <v>244</v>
      </c>
      <c r="J30" s="474">
        <v>269</v>
      </c>
    </row>
    <row r="31" spans="1:10" ht="22.5">
      <c r="A31" s="469" t="s">
        <v>543</v>
      </c>
      <c r="B31" s="469" t="s">
        <v>542</v>
      </c>
      <c r="C31" s="481">
        <v>501</v>
      </c>
      <c r="D31" s="481">
        <v>442</v>
      </c>
      <c r="E31" s="481">
        <v>943</v>
      </c>
      <c r="F31" s="468">
        <v>9.3776917045565682</v>
      </c>
      <c r="G31" s="481">
        <v>5</v>
      </c>
      <c r="H31" s="481">
        <v>22</v>
      </c>
      <c r="I31" s="481">
        <v>344</v>
      </c>
      <c r="J31" s="481">
        <v>572</v>
      </c>
    </row>
    <row r="32" spans="1:10" ht="22.5">
      <c r="A32" s="473" t="s">
        <v>541</v>
      </c>
      <c r="B32" s="469" t="s">
        <v>540</v>
      </c>
      <c r="C32" s="481">
        <v>355</v>
      </c>
      <c r="D32" s="481">
        <v>379</v>
      </c>
      <c r="E32" s="481">
        <v>734</v>
      </c>
      <c r="F32" s="468">
        <v>7.2992849534936601</v>
      </c>
      <c r="G32" s="481">
        <v>3</v>
      </c>
      <c r="H32" s="481">
        <v>24</v>
      </c>
      <c r="I32" s="481">
        <v>235</v>
      </c>
      <c r="J32" s="481">
        <v>472</v>
      </c>
    </row>
    <row r="33" spans="1:10">
      <c r="A33" s="473" t="s">
        <v>539</v>
      </c>
      <c r="B33" s="473" t="s">
        <v>538</v>
      </c>
      <c r="C33" s="474">
        <v>480</v>
      </c>
      <c r="D33" s="474">
        <v>481</v>
      </c>
      <c r="E33" s="474">
        <v>961</v>
      </c>
      <c r="F33" s="468">
        <v>9.5566932429256237</v>
      </c>
      <c r="G33" s="474">
        <v>15</v>
      </c>
      <c r="H33" s="474">
        <v>42</v>
      </c>
      <c r="I33" s="474">
        <v>270</v>
      </c>
      <c r="J33" s="474">
        <v>634</v>
      </c>
    </row>
    <row r="34" spans="1:10" ht="67.5">
      <c r="A34" s="469" t="s">
        <v>537</v>
      </c>
      <c r="B34" s="471" t="s">
        <v>536</v>
      </c>
      <c r="C34" s="481">
        <v>346</v>
      </c>
      <c r="D34" s="481">
        <v>274</v>
      </c>
      <c r="E34" s="481">
        <v>620</v>
      </c>
      <c r="F34" s="468">
        <v>6.165608543822982</v>
      </c>
      <c r="G34" s="481">
        <v>8</v>
      </c>
      <c r="H34" s="481">
        <v>26</v>
      </c>
      <c r="I34" s="481">
        <v>222</v>
      </c>
      <c r="J34" s="481">
        <v>364</v>
      </c>
    </row>
    <row r="35" spans="1:10">
      <c r="A35" s="473" t="s">
        <v>535</v>
      </c>
      <c r="B35" s="473" t="s">
        <v>386</v>
      </c>
      <c r="C35" s="474">
        <v>17760</v>
      </c>
      <c r="D35" s="474">
        <v>13926</v>
      </c>
      <c r="E35" s="474">
        <v>31686</v>
      </c>
      <c r="F35" s="468">
        <v>315.10237470899199</v>
      </c>
      <c r="G35" s="474">
        <v>46</v>
      </c>
      <c r="H35" s="474">
        <v>271</v>
      </c>
      <c r="I35" s="474">
        <v>12469</v>
      </c>
      <c r="J35" s="474">
        <v>18900</v>
      </c>
    </row>
    <row r="36" spans="1:10">
      <c r="A36" s="473" t="s">
        <v>534</v>
      </c>
      <c r="B36" s="473" t="s">
        <v>533</v>
      </c>
      <c r="C36" s="474">
        <v>36</v>
      </c>
      <c r="D36" s="474">
        <v>42</v>
      </c>
      <c r="E36" s="474">
        <v>78</v>
      </c>
      <c r="F36" s="468">
        <v>0.77567333293256879</v>
      </c>
      <c r="G36" s="474">
        <v>1</v>
      </c>
      <c r="H36" s="484" t="s">
        <v>82</v>
      </c>
      <c r="I36" s="474">
        <v>18</v>
      </c>
      <c r="J36" s="474">
        <v>59</v>
      </c>
    </row>
    <row r="37" spans="1:10" ht="22.5">
      <c r="A37" s="473" t="s">
        <v>532</v>
      </c>
      <c r="B37" s="472" t="s">
        <v>531</v>
      </c>
      <c r="C37" s="467">
        <v>546</v>
      </c>
      <c r="D37" s="467">
        <v>437</v>
      </c>
      <c r="E37" s="467">
        <v>983</v>
      </c>
      <c r="F37" s="470">
        <v>9.775472900932245</v>
      </c>
      <c r="G37" s="467">
        <v>3</v>
      </c>
      <c r="H37" s="467">
        <v>9</v>
      </c>
      <c r="I37" s="467">
        <v>230</v>
      </c>
      <c r="J37" s="467">
        <v>741</v>
      </c>
    </row>
    <row r="38" spans="1:10">
      <c r="A38" s="473" t="s">
        <v>530</v>
      </c>
      <c r="B38" s="473" t="s">
        <v>386</v>
      </c>
      <c r="C38" s="474">
        <v>582</v>
      </c>
      <c r="D38" s="474">
        <v>479</v>
      </c>
      <c r="E38" s="474">
        <v>1061</v>
      </c>
      <c r="F38" s="468">
        <v>10.551146233864813</v>
      </c>
      <c r="G38" s="474">
        <v>4</v>
      </c>
      <c r="H38" s="474">
        <v>9</v>
      </c>
      <c r="I38" s="474">
        <v>248</v>
      </c>
      <c r="J38" s="474">
        <v>800</v>
      </c>
    </row>
    <row r="39" spans="1:10" ht="45">
      <c r="A39" s="466" t="s">
        <v>529</v>
      </c>
      <c r="B39" s="476" t="s">
        <v>528</v>
      </c>
      <c r="C39" s="477">
        <v>78</v>
      </c>
      <c r="D39" s="477">
        <v>126</v>
      </c>
      <c r="E39" s="477">
        <v>204</v>
      </c>
      <c r="F39" s="465">
        <v>2.0286841015159491</v>
      </c>
      <c r="G39" s="477">
        <v>5</v>
      </c>
      <c r="H39" s="477">
        <v>6</v>
      </c>
      <c r="I39" s="477">
        <v>50</v>
      </c>
      <c r="J39" s="477">
        <v>143</v>
      </c>
    </row>
    <row r="40" spans="1:10" ht="22.5">
      <c r="A40" s="466" t="s">
        <v>527</v>
      </c>
      <c r="B40" s="476" t="s">
        <v>526</v>
      </c>
      <c r="C40" s="477">
        <v>1424</v>
      </c>
      <c r="D40" s="477">
        <v>2031</v>
      </c>
      <c r="E40" s="477">
        <v>3455</v>
      </c>
      <c r="F40" s="465">
        <v>34.358350836949036</v>
      </c>
      <c r="G40" s="477">
        <v>24</v>
      </c>
      <c r="H40" s="477">
        <v>24</v>
      </c>
      <c r="I40" s="477">
        <v>742</v>
      </c>
      <c r="J40" s="477">
        <v>2665</v>
      </c>
    </row>
    <row r="41" spans="1:10">
      <c r="A41" s="473" t="s">
        <v>525</v>
      </c>
      <c r="B41" s="473" t="s">
        <v>524</v>
      </c>
      <c r="C41" s="474">
        <v>1263</v>
      </c>
      <c r="D41" s="474">
        <v>1766</v>
      </c>
      <c r="E41" s="474">
        <v>3029</v>
      </c>
      <c r="F41" s="468">
        <v>30.121981095548087</v>
      </c>
      <c r="G41" s="484" t="s">
        <v>82</v>
      </c>
      <c r="H41" s="474">
        <v>7</v>
      </c>
      <c r="I41" s="474">
        <v>596</v>
      </c>
      <c r="J41" s="474">
        <v>2426</v>
      </c>
    </row>
    <row r="42" spans="1:10" ht="22.5">
      <c r="A42" s="469" t="s">
        <v>523</v>
      </c>
      <c r="B42" s="469" t="s">
        <v>522</v>
      </c>
      <c r="C42" s="481">
        <v>161</v>
      </c>
      <c r="D42" s="481">
        <v>265</v>
      </c>
      <c r="E42" s="481">
        <v>426</v>
      </c>
      <c r="F42" s="468">
        <v>4.2363697414009529</v>
      </c>
      <c r="G42" s="481">
        <v>24</v>
      </c>
      <c r="H42" s="481">
        <v>17</v>
      </c>
      <c r="I42" s="481">
        <v>146</v>
      </c>
      <c r="J42" s="481">
        <v>239</v>
      </c>
    </row>
    <row r="43" spans="1:10">
      <c r="A43" s="490" t="s">
        <v>521</v>
      </c>
      <c r="B43" s="490" t="s">
        <v>520</v>
      </c>
      <c r="C43" s="477">
        <v>981</v>
      </c>
      <c r="D43" s="477">
        <v>1286</v>
      </c>
      <c r="E43" s="477">
        <v>2267</v>
      </c>
      <c r="F43" s="465">
        <v>22.544249304591453</v>
      </c>
      <c r="G43" s="477">
        <v>4</v>
      </c>
      <c r="H43" s="477">
        <v>28</v>
      </c>
      <c r="I43" s="477">
        <v>445</v>
      </c>
      <c r="J43" s="477">
        <v>1790</v>
      </c>
    </row>
    <row r="44" spans="1:10">
      <c r="A44" s="490" t="s">
        <v>519</v>
      </c>
      <c r="B44" s="490" t="s">
        <v>518</v>
      </c>
      <c r="C44" s="489">
        <v>954</v>
      </c>
      <c r="D44" s="489">
        <v>861</v>
      </c>
      <c r="E44" s="489">
        <v>1815</v>
      </c>
      <c r="F44" s="465">
        <v>18.049321785546312</v>
      </c>
      <c r="G44" s="464">
        <v>37</v>
      </c>
      <c r="H44" s="464">
        <v>77</v>
      </c>
      <c r="I44" s="464">
        <v>552</v>
      </c>
      <c r="J44" s="464">
        <v>1149</v>
      </c>
    </row>
    <row r="45" spans="1:10">
      <c r="A45" s="490" t="s">
        <v>517</v>
      </c>
      <c r="B45" s="490" t="s">
        <v>516</v>
      </c>
      <c r="C45" s="489" t="s">
        <v>82</v>
      </c>
      <c r="D45" s="489" t="s">
        <v>82</v>
      </c>
      <c r="E45" s="489" t="s">
        <v>82</v>
      </c>
      <c r="F45" s="489" t="s">
        <v>82</v>
      </c>
      <c r="G45" s="489" t="s">
        <v>82</v>
      </c>
      <c r="H45" s="489" t="s">
        <v>82</v>
      </c>
      <c r="I45" s="489" t="s">
        <v>82</v>
      </c>
      <c r="J45" s="489" t="s">
        <v>82</v>
      </c>
    </row>
    <row r="46" spans="1:10" ht="22.5">
      <c r="A46" s="492" t="s">
        <v>515</v>
      </c>
      <c r="B46" s="492" t="s">
        <v>514</v>
      </c>
      <c r="C46" s="491">
        <v>8</v>
      </c>
      <c r="D46" s="491">
        <v>8</v>
      </c>
      <c r="E46" s="491">
        <v>16</v>
      </c>
      <c r="F46" s="465">
        <v>0.15911247855027053</v>
      </c>
      <c r="G46" s="491">
        <v>6</v>
      </c>
      <c r="H46" s="477">
        <v>1</v>
      </c>
      <c r="I46" s="491">
        <v>7</v>
      </c>
      <c r="J46" s="477">
        <v>2</v>
      </c>
    </row>
    <row r="47" spans="1:10" ht="22.5">
      <c r="A47" s="488" t="s">
        <v>513</v>
      </c>
      <c r="B47" s="487" t="s">
        <v>512</v>
      </c>
      <c r="C47" s="477">
        <v>30622</v>
      </c>
      <c r="D47" s="477">
        <v>35925</v>
      </c>
      <c r="E47" s="477">
        <v>66547</v>
      </c>
      <c r="F47" s="465">
        <v>661.77863188030324</v>
      </c>
      <c r="G47" s="477">
        <v>14</v>
      </c>
      <c r="H47" s="477">
        <v>168</v>
      </c>
      <c r="I47" s="477">
        <v>10898</v>
      </c>
      <c r="J47" s="477">
        <v>55467</v>
      </c>
    </row>
    <row r="48" spans="1:10">
      <c r="A48" s="485" t="s">
        <v>511</v>
      </c>
      <c r="B48" s="485" t="s">
        <v>510</v>
      </c>
      <c r="C48" s="484" t="s">
        <v>82</v>
      </c>
      <c r="D48" s="484">
        <v>2</v>
      </c>
      <c r="E48" s="484">
        <v>2</v>
      </c>
      <c r="F48" s="468">
        <v>1.9889059818783816E-2</v>
      </c>
      <c r="G48" s="484" t="s">
        <v>82</v>
      </c>
      <c r="H48" s="484" t="s">
        <v>82</v>
      </c>
      <c r="I48" s="484">
        <v>2</v>
      </c>
      <c r="J48" s="484" t="s">
        <v>82</v>
      </c>
    </row>
    <row r="49" spans="1:10">
      <c r="A49" s="485" t="s">
        <v>509</v>
      </c>
      <c r="B49" s="485" t="s">
        <v>508</v>
      </c>
      <c r="C49" s="484">
        <v>90</v>
      </c>
      <c r="D49" s="484">
        <v>191</v>
      </c>
      <c r="E49" s="484">
        <v>281</v>
      </c>
      <c r="F49" s="468">
        <v>2.7944129045391262</v>
      </c>
      <c r="G49" s="484" t="s">
        <v>82</v>
      </c>
      <c r="H49" s="484" t="s">
        <v>82</v>
      </c>
      <c r="I49" s="474">
        <v>51</v>
      </c>
      <c r="J49" s="474">
        <v>230</v>
      </c>
    </row>
    <row r="50" spans="1:10">
      <c r="A50" s="485" t="s">
        <v>507</v>
      </c>
      <c r="B50" s="485" t="s">
        <v>506</v>
      </c>
      <c r="C50" s="484">
        <v>2375</v>
      </c>
      <c r="D50" s="484">
        <v>3921</v>
      </c>
      <c r="E50" s="484">
        <v>6296</v>
      </c>
      <c r="F50" s="468">
        <v>62.610760309531443</v>
      </c>
      <c r="G50" s="484" t="s">
        <v>82</v>
      </c>
      <c r="H50" s="474">
        <v>8</v>
      </c>
      <c r="I50" s="474">
        <v>794</v>
      </c>
      <c r="J50" s="474">
        <v>5494</v>
      </c>
    </row>
    <row r="51" spans="1:10">
      <c r="A51" s="485" t="s">
        <v>505</v>
      </c>
      <c r="B51" s="485" t="s">
        <v>504</v>
      </c>
      <c r="C51" s="484">
        <v>15856</v>
      </c>
      <c r="D51" s="484">
        <v>17658</v>
      </c>
      <c r="E51" s="484">
        <v>33514</v>
      </c>
      <c r="F51" s="468">
        <v>333.28097538336038</v>
      </c>
      <c r="G51" s="484" t="s">
        <v>82</v>
      </c>
      <c r="H51" s="474">
        <v>36</v>
      </c>
      <c r="I51" s="474">
        <v>5485</v>
      </c>
      <c r="J51" s="474">
        <v>27993</v>
      </c>
    </row>
    <row r="52" spans="1:10">
      <c r="A52" s="473"/>
      <c r="B52" s="485" t="s">
        <v>22</v>
      </c>
      <c r="C52" s="486"/>
      <c r="D52" s="486"/>
      <c r="E52" s="486"/>
      <c r="F52" s="468"/>
      <c r="G52" s="484"/>
      <c r="H52" s="486"/>
      <c r="I52" s="486"/>
      <c r="J52" s="486"/>
    </row>
    <row r="53" spans="1:10">
      <c r="A53" s="485" t="s">
        <v>503</v>
      </c>
      <c r="B53" s="485" t="s">
        <v>502</v>
      </c>
      <c r="C53" s="486">
        <v>4749</v>
      </c>
      <c r="D53" s="486">
        <v>3627</v>
      </c>
      <c r="E53" s="486">
        <v>8376</v>
      </c>
      <c r="F53" s="468">
        <v>83.295382521066614</v>
      </c>
      <c r="G53" s="484" t="s">
        <v>82</v>
      </c>
      <c r="H53" s="486">
        <v>17</v>
      </c>
      <c r="I53" s="486">
        <v>2274</v>
      </c>
      <c r="J53" s="486">
        <v>6085</v>
      </c>
    </row>
    <row r="54" spans="1:10">
      <c r="A54" s="485" t="s">
        <v>501</v>
      </c>
      <c r="B54" s="485" t="s">
        <v>500</v>
      </c>
      <c r="C54" s="484">
        <v>3971</v>
      </c>
      <c r="D54" s="484">
        <v>3903</v>
      </c>
      <c r="E54" s="484">
        <v>7874</v>
      </c>
      <c r="F54" s="468">
        <v>78.303228506551875</v>
      </c>
      <c r="G54" s="484">
        <v>11</v>
      </c>
      <c r="H54" s="474">
        <v>70</v>
      </c>
      <c r="I54" s="474">
        <v>1756</v>
      </c>
      <c r="J54" s="474">
        <v>6037</v>
      </c>
    </row>
    <row r="55" spans="1:10">
      <c r="A55" s="485" t="s">
        <v>499</v>
      </c>
      <c r="B55" s="485" t="s">
        <v>498</v>
      </c>
      <c r="C55" s="484">
        <v>6492</v>
      </c>
      <c r="D55" s="484">
        <v>8032</v>
      </c>
      <c r="E55" s="484">
        <v>14524</v>
      </c>
      <c r="F55" s="468">
        <v>144.43435240400808</v>
      </c>
      <c r="G55" s="474">
        <v>2</v>
      </c>
      <c r="H55" s="474">
        <v>39</v>
      </c>
      <c r="I55" s="474">
        <v>2106</v>
      </c>
      <c r="J55" s="474">
        <v>12377</v>
      </c>
    </row>
    <row r="56" spans="1:10">
      <c r="A56" s="485" t="s">
        <v>497</v>
      </c>
      <c r="B56" s="485" t="s">
        <v>496</v>
      </c>
      <c r="C56" s="484">
        <v>1081</v>
      </c>
      <c r="D56" s="484">
        <v>1473</v>
      </c>
      <c r="E56" s="484">
        <v>2554</v>
      </c>
      <c r="F56" s="468">
        <v>25.39832938858693</v>
      </c>
      <c r="G56" s="484" t="s">
        <v>82</v>
      </c>
      <c r="H56" s="484" t="s">
        <v>82</v>
      </c>
      <c r="I56" s="474">
        <v>270</v>
      </c>
      <c r="J56" s="474">
        <v>2284</v>
      </c>
    </row>
    <row r="57" spans="1:10">
      <c r="A57" s="485" t="s">
        <v>495</v>
      </c>
      <c r="B57" s="485" t="s">
        <v>494</v>
      </c>
      <c r="C57" s="484">
        <v>757</v>
      </c>
      <c r="D57" s="484">
        <v>745</v>
      </c>
      <c r="E57" s="484">
        <v>1502</v>
      </c>
      <c r="F57" s="468">
        <v>14.936683923906646</v>
      </c>
      <c r="G57" s="484">
        <v>1</v>
      </c>
      <c r="H57" s="484">
        <v>15</v>
      </c>
      <c r="I57" s="474">
        <v>434</v>
      </c>
      <c r="J57" s="474">
        <v>1052</v>
      </c>
    </row>
    <row r="58" spans="1:10">
      <c r="A58" s="490" t="s">
        <v>493</v>
      </c>
      <c r="B58" s="490" t="s">
        <v>492</v>
      </c>
      <c r="C58" s="489">
        <v>3845</v>
      </c>
      <c r="D58" s="489">
        <v>2926</v>
      </c>
      <c r="E58" s="489">
        <v>6771</v>
      </c>
      <c r="F58" s="465">
        <v>67.334412016492607</v>
      </c>
      <c r="G58" s="464">
        <v>24</v>
      </c>
      <c r="H58" s="464">
        <v>47</v>
      </c>
      <c r="I58" s="464">
        <v>1623</v>
      </c>
      <c r="J58" s="464">
        <v>5077</v>
      </c>
    </row>
    <row r="59" spans="1:10">
      <c r="A59" s="485" t="s">
        <v>491</v>
      </c>
      <c r="B59" s="485" t="s">
        <v>490</v>
      </c>
      <c r="C59" s="484">
        <v>5</v>
      </c>
      <c r="D59" s="484">
        <v>5</v>
      </c>
      <c r="E59" s="484">
        <v>10</v>
      </c>
      <c r="F59" s="468">
        <v>9.9445299093919068E-2</v>
      </c>
      <c r="G59" s="484" t="s">
        <v>82</v>
      </c>
      <c r="H59" s="484">
        <v>1</v>
      </c>
      <c r="I59" s="484">
        <v>4</v>
      </c>
      <c r="J59" s="474">
        <v>5</v>
      </c>
    </row>
    <row r="60" spans="1:10">
      <c r="A60" s="485" t="s">
        <v>489</v>
      </c>
      <c r="B60" s="485" t="s">
        <v>488</v>
      </c>
      <c r="C60" s="484">
        <v>369</v>
      </c>
      <c r="D60" s="484">
        <v>371</v>
      </c>
      <c r="E60" s="484">
        <v>740</v>
      </c>
      <c r="F60" s="468">
        <v>7.3589521329500123</v>
      </c>
      <c r="G60" s="474">
        <v>11</v>
      </c>
      <c r="H60" s="474">
        <v>12</v>
      </c>
      <c r="I60" s="474">
        <v>167</v>
      </c>
      <c r="J60" s="474">
        <v>550</v>
      </c>
    </row>
    <row r="61" spans="1:10">
      <c r="A61" s="485" t="s">
        <v>487</v>
      </c>
      <c r="B61" s="485" t="s">
        <v>486</v>
      </c>
      <c r="C61" s="484">
        <v>3090</v>
      </c>
      <c r="D61" s="484">
        <v>2279</v>
      </c>
      <c r="E61" s="484">
        <v>5369</v>
      </c>
      <c r="F61" s="468">
        <v>53.392181083525152</v>
      </c>
      <c r="G61" s="474">
        <v>5</v>
      </c>
      <c r="H61" s="474">
        <v>16</v>
      </c>
      <c r="I61" s="474">
        <v>1261</v>
      </c>
      <c r="J61" s="474">
        <v>4087</v>
      </c>
    </row>
    <row r="62" spans="1:10" ht="33.75">
      <c r="A62" s="483" t="s">
        <v>485</v>
      </c>
      <c r="B62" s="482" t="s">
        <v>484</v>
      </c>
      <c r="C62" s="481">
        <v>381</v>
      </c>
      <c r="D62" s="481">
        <v>271</v>
      </c>
      <c r="E62" s="481">
        <v>652</v>
      </c>
      <c r="F62" s="468">
        <v>6.4838335009235246</v>
      </c>
      <c r="G62" s="481">
        <v>8</v>
      </c>
      <c r="H62" s="481">
        <v>18</v>
      </c>
      <c r="I62" s="481">
        <v>191</v>
      </c>
      <c r="J62" s="481">
        <v>435</v>
      </c>
    </row>
    <row r="63" spans="1:10" ht="22.5">
      <c r="A63" s="488" t="s">
        <v>483</v>
      </c>
      <c r="B63" s="487" t="s">
        <v>482</v>
      </c>
      <c r="C63" s="477">
        <v>5534</v>
      </c>
      <c r="D63" s="477">
        <v>3280</v>
      </c>
      <c r="E63" s="477">
        <v>8814</v>
      </c>
      <c r="F63" s="478">
        <v>87.651086621380273</v>
      </c>
      <c r="G63" s="475">
        <v>9</v>
      </c>
      <c r="H63" s="475">
        <v>93</v>
      </c>
      <c r="I63" s="475">
        <v>4979</v>
      </c>
      <c r="J63" s="475">
        <v>3733</v>
      </c>
    </row>
    <row r="64" spans="1:10">
      <c r="A64" s="485" t="s">
        <v>481</v>
      </c>
      <c r="B64" s="485" t="s">
        <v>480</v>
      </c>
      <c r="C64" s="484">
        <v>447</v>
      </c>
      <c r="D64" s="484">
        <v>398</v>
      </c>
      <c r="E64" s="484">
        <v>845</v>
      </c>
      <c r="F64" s="468">
        <v>8.4031277734361609</v>
      </c>
      <c r="G64" s="484" t="s">
        <v>82</v>
      </c>
      <c r="H64" s="474">
        <v>1</v>
      </c>
      <c r="I64" s="474">
        <v>282</v>
      </c>
      <c r="J64" s="474">
        <v>562</v>
      </c>
    </row>
    <row r="65" spans="1:10">
      <c r="A65" s="485" t="s">
        <v>479</v>
      </c>
      <c r="B65" s="485" t="s">
        <v>478</v>
      </c>
      <c r="C65" s="484">
        <v>3973</v>
      </c>
      <c r="D65" s="484">
        <v>1630</v>
      </c>
      <c r="E65" s="484">
        <v>5603</v>
      </c>
      <c r="F65" s="468">
        <v>55.719201082322854</v>
      </c>
      <c r="G65" s="474">
        <v>3</v>
      </c>
      <c r="H65" s="474">
        <v>59</v>
      </c>
      <c r="I65" s="474">
        <v>4028</v>
      </c>
      <c r="J65" s="474">
        <v>1513</v>
      </c>
    </row>
    <row r="66" spans="1:10">
      <c r="A66" s="485" t="s">
        <v>477</v>
      </c>
      <c r="B66" s="485" t="s">
        <v>22</v>
      </c>
      <c r="C66" s="486"/>
      <c r="D66" s="486"/>
      <c r="E66" s="486"/>
      <c r="F66" s="468">
        <v>0</v>
      </c>
      <c r="G66" s="486"/>
      <c r="H66" s="486"/>
      <c r="I66" s="486"/>
      <c r="J66" s="486"/>
    </row>
    <row r="67" spans="1:10">
      <c r="A67" s="485"/>
      <c r="B67" s="485" t="s">
        <v>476</v>
      </c>
      <c r="C67" s="484">
        <v>2596</v>
      </c>
      <c r="D67" s="484">
        <v>809</v>
      </c>
      <c r="E67" s="484">
        <v>3405</v>
      </c>
      <c r="F67" s="468">
        <v>33.861124341479446</v>
      </c>
      <c r="G67" s="484" t="s">
        <v>82</v>
      </c>
      <c r="H67" s="474">
        <v>37</v>
      </c>
      <c r="I67" s="474">
        <v>2644</v>
      </c>
      <c r="J67" s="474">
        <v>724</v>
      </c>
    </row>
    <row r="68" spans="1:10" ht="33.75">
      <c r="A68" s="483" t="s">
        <v>475</v>
      </c>
      <c r="B68" s="482" t="s">
        <v>474</v>
      </c>
      <c r="C68" s="481">
        <v>1114</v>
      </c>
      <c r="D68" s="481">
        <v>1252</v>
      </c>
      <c r="E68" s="481">
        <v>2366</v>
      </c>
      <c r="F68" s="468">
        <v>23.528757765621254</v>
      </c>
      <c r="G68" s="467">
        <v>6</v>
      </c>
      <c r="H68" s="467">
        <v>33</v>
      </c>
      <c r="I68" s="467">
        <v>669</v>
      </c>
      <c r="J68" s="467">
        <v>1658</v>
      </c>
    </row>
    <row r="69" spans="1:10" ht="22.5">
      <c r="A69" s="466" t="s">
        <v>473</v>
      </c>
      <c r="B69" s="476" t="s">
        <v>472</v>
      </c>
      <c r="C69" s="475">
        <v>53</v>
      </c>
      <c r="D69" s="475">
        <v>98</v>
      </c>
      <c r="E69" s="475">
        <v>151</v>
      </c>
      <c r="F69" s="465">
        <v>1.501624016318178</v>
      </c>
      <c r="G69" s="477" t="s">
        <v>82</v>
      </c>
      <c r="H69" s="477">
        <v>1</v>
      </c>
      <c r="I69" s="475">
        <v>39</v>
      </c>
      <c r="J69" s="475">
        <v>111</v>
      </c>
    </row>
    <row r="70" spans="1:10" ht="33.75">
      <c r="A70" s="466" t="s">
        <v>471</v>
      </c>
      <c r="B70" s="479" t="s">
        <v>470</v>
      </c>
      <c r="C70" s="475">
        <v>128</v>
      </c>
      <c r="D70" s="475">
        <v>278</v>
      </c>
      <c r="E70" s="475">
        <v>406</v>
      </c>
      <c r="F70" s="478">
        <v>4.0374791432131145</v>
      </c>
      <c r="G70" s="477">
        <v>1</v>
      </c>
      <c r="H70" s="475">
        <v>20</v>
      </c>
      <c r="I70" s="475">
        <v>95</v>
      </c>
      <c r="J70" s="475">
        <v>290</v>
      </c>
    </row>
    <row r="71" spans="1:10" ht="22.5">
      <c r="A71" s="480" t="s">
        <v>469</v>
      </c>
      <c r="B71" s="479" t="s">
        <v>468</v>
      </c>
      <c r="C71" s="475">
        <v>471</v>
      </c>
      <c r="D71" s="475">
        <v>477</v>
      </c>
      <c r="E71" s="475">
        <v>948</v>
      </c>
      <c r="F71" s="478">
        <v>9.4274143541035293</v>
      </c>
      <c r="G71" s="475">
        <v>2</v>
      </c>
      <c r="H71" s="475">
        <v>12</v>
      </c>
      <c r="I71" s="475">
        <v>194</v>
      </c>
      <c r="J71" s="475">
        <v>740</v>
      </c>
    </row>
    <row r="72" spans="1:10" ht="22.5">
      <c r="A72" s="469" t="s">
        <v>467</v>
      </c>
      <c r="B72" s="469" t="s">
        <v>466</v>
      </c>
      <c r="C72" s="467">
        <v>303</v>
      </c>
      <c r="D72" s="467">
        <v>352</v>
      </c>
      <c r="E72" s="467">
        <v>655</v>
      </c>
      <c r="F72" s="468">
        <v>6.5136670906516994</v>
      </c>
      <c r="G72" s="467">
        <v>2</v>
      </c>
      <c r="H72" s="467">
        <v>7</v>
      </c>
      <c r="I72" s="467">
        <v>129</v>
      </c>
      <c r="J72" s="467">
        <v>517</v>
      </c>
    </row>
    <row r="73" spans="1:10" ht="22.5">
      <c r="A73" s="469" t="s">
        <v>465</v>
      </c>
      <c r="B73" s="469" t="s">
        <v>464</v>
      </c>
      <c r="C73" s="467">
        <v>168</v>
      </c>
      <c r="D73" s="467">
        <v>125</v>
      </c>
      <c r="E73" s="467">
        <v>293</v>
      </c>
      <c r="F73" s="468">
        <v>2.9137472634518291</v>
      </c>
      <c r="G73" s="477" t="s">
        <v>82</v>
      </c>
      <c r="H73" s="467">
        <v>5</v>
      </c>
      <c r="I73" s="467">
        <v>65</v>
      </c>
      <c r="J73" s="467">
        <v>223</v>
      </c>
    </row>
    <row r="74" spans="1:10" ht="22.5">
      <c r="A74" s="466" t="s">
        <v>463</v>
      </c>
      <c r="B74" s="476" t="s">
        <v>462</v>
      </c>
      <c r="C74" s="477"/>
      <c r="D74" s="477">
        <v>8</v>
      </c>
      <c r="E74" s="477">
        <v>8</v>
      </c>
      <c r="F74" s="468">
        <v>7.9556239275135263E-2</v>
      </c>
      <c r="G74" s="477" t="s">
        <v>82</v>
      </c>
      <c r="H74" s="477">
        <v>6</v>
      </c>
      <c r="I74" s="477">
        <v>2</v>
      </c>
      <c r="J74" s="477" t="s">
        <v>82</v>
      </c>
    </row>
    <row r="75" spans="1:10" ht="22.5">
      <c r="A75" s="466" t="s">
        <v>461</v>
      </c>
      <c r="B75" s="476" t="s">
        <v>460</v>
      </c>
      <c r="C75" s="475">
        <v>182</v>
      </c>
      <c r="D75" s="475">
        <v>157</v>
      </c>
      <c r="E75" s="475">
        <v>339</v>
      </c>
      <c r="F75" s="465">
        <v>3.3711956392838567</v>
      </c>
      <c r="G75" s="475">
        <v>339</v>
      </c>
      <c r="H75" s="477" t="s">
        <v>82</v>
      </c>
      <c r="I75" s="477" t="s">
        <v>82</v>
      </c>
      <c r="J75" s="477" t="s">
        <v>82</v>
      </c>
    </row>
    <row r="76" spans="1:10" ht="33.75">
      <c r="A76" s="466" t="s">
        <v>459</v>
      </c>
      <c r="B76" s="476" t="s">
        <v>458</v>
      </c>
      <c r="C76" s="475">
        <v>203</v>
      </c>
      <c r="D76" s="475">
        <v>178</v>
      </c>
      <c r="E76" s="475">
        <v>381</v>
      </c>
      <c r="F76" s="465">
        <v>3.7888658954783168</v>
      </c>
      <c r="G76" s="475">
        <v>192</v>
      </c>
      <c r="H76" s="475">
        <v>65</v>
      </c>
      <c r="I76" s="475">
        <v>98</v>
      </c>
      <c r="J76" s="475">
        <v>26</v>
      </c>
    </row>
    <row r="77" spans="1:10" ht="33.75">
      <c r="A77" s="466" t="s">
        <v>457</v>
      </c>
      <c r="B77" s="476" t="s">
        <v>456</v>
      </c>
      <c r="C77" s="475">
        <v>87</v>
      </c>
      <c r="D77" s="475">
        <v>64</v>
      </c>
      <c r="E77" s="475">
        <v>151</v>
      </c>
      <c r="F77" s="465">
        <v>1.501624016318178</v>
      </c>
      <c r="G77" s="475">
        <v>25</v>
      </c>
      <c r="H77" s="475">
        <v>4</v>
      </c>
      <c r="I77" s="475">
        <v>39</v>
      </c>
      <c r="J77" s="475">
        <v>83</v>
      </c>
    </row>
    <row r="78" spans="1:10" ht="22.5">
      <c r="A78" s="466" t="s">
        <v>455</v>
      </c>
      <c r="B78" s="476" t="s">
        <v>454</v>
      </c>
      <c r="C78" s="475">
        <v>5037</v>
      </c>
      <c r="D78" s="475">
        <v>2401</v>
      </c>
      <c r="E78" s="475">
        <v>7438</v>
      </c>
      <c r="F78" s="465">
        <v>73.96741346605701</v>
      </c>
      <c r="G78" s="475">
        <v>110</v>
      </c>
      <c r="H78" s="475">
        <v>1012</v>
      </c>
      <c r="I78" s="475">
        <v>3342</v>
      </c>
      <c r="J78" s="475">
        <v>2974</v>
      </c>
    </row>
    <row r="79" spans="1:10">
      <c r="A79" s="466"/>
      <c r="B79" s="473" t="s">
        <v>453</v>
      </c>
      <c r="C79" s="474">
        <v>999</v>
      </c>
      <c r="D79" s="474">
        <v>329</v>
      </c>
      <c r="E79" s="474">
        <v>1328</v>
      </c>
      <c r="F79" s="468">
        <v>13.206335719672454</v>
      </c>
      <c r="G79" s="474">
        <v>39</v>
      </c>
      <c r="H79" s="474">
        <v>429</v>
      </c>
      <c r="I79" s="474">
        <v>604</v>
      </c>
      <c r="J79" s="474">
        <v>256</v>
      </c>
    </row>
    <row r="80" spans="1:10">
      <c r="A80" s="473" t="s">
        <v>452</v>
      </c>
      <c r="B80" s="473" t="s">
        <v>451</v>
      </c>
      <c r="C80" s="467">
        <v>161</v>
      </c>
      <c r="D80" s="467">
        <v>30</v>
      </c>
      <c r="E80" s="467">
        <v>191</v>
      </c>
      <c r="F80" s="468">
        <v>1.8994052126938543</v>
      </c>
      <c r="G80" s="467">
        <v>21</v>
      </c>
      <c r="H80" s="467">
        <v>37</v>
      </c>
      <c r="I80" s="467">
        <v>99</v>
      </c>
      <c r="J80" s="467">
        <v>34</v>
      </c>
    </row>
    <row r="81" spans="1:10" ht="22.5">
      <c r="A81" s="472" t="s">
        <v>450</v>
      </c>
      <c r="B81" s="471" t="s">
        <v>449</v>
      </c>
      <c r="C81" s="467">
        <v>1879</v>
      </c>
      <c r="D81" s="467">
        <v>571</v>
      </c>
      <c r="E81" s="467">
        <v>2450</v>
      </c>
      <c r="F81" s="470">
        <v>24.364098278010172</v>
      </c>
      <c r="G81" s="467">
        <v>2</v>
      </c>
      <c r="H81" s="467">
        <v>311</v>
      </c>
      <c r="I81" s="467">
        <v>1429</v>
      </c>
      <c r="J81" s="467">
        <v>708</v>
      </c>
    </row>
    <row r="82" spans="1:10" ht="22.5">
      <c r="B82" s="469" t="s">
        <v>448</v>
      </c>
      <c r="C82" s="467">
        <v>1998</v>
      </c>
      <c r="D82" s="467">
        <v>1471</v>
      </c>
      <c r="E82" s="467">
        <v>3469</v>
      </c>
      <c r="F82" s="468">
        <v>34.497574255680526</v>
      </c>
      <c r="G82" s="467">
        <v>48</v>
      </c>
      <c r="H82" s="467">
        <v>235</v>
      </c>
      <c r="I82" s="467">
        <v>1210</v>
      </c>
      <c r="J82" s="467">
        <v>1976</v>
      </c>
    </row>
    <row r="83" spans="1:10">
      <c r="B83" s="466" t="s">
        <v>447</v>
      </c>
      <c r="C83" s="464">
        <v>68241</v>
      </c>
      <c r="D83" s="464">
        <v>64697</v>
      </c>
      <c r="E83" s="464">
        <v>132938</v>
      </c>
      <c r="F83" s="465">
        <v>1322.0059170947413</v>
      </c>
      <c r="G83" s="464">
        <v>855</v>
      </c>
      <c r="H83" s="464">
        <v>1862</v>
      </c>
      <c r="I83" s="464">
        <v>36024</v>
      </c>
      <c r="J83" s="464">
        <v>94197</v>
      </c>
    </row>
  </sheetData>
  <mergeCells count="8">
    <mergeCell ref="A1:J1"/>
    <mergeCell ref="G2:J2"/>
    <mergeCell ref="E2:E3"/>
    <mergeCell ref="F2:F3"/>
    <mergeCell ref="A2:A3"/>
    <mergeCell ref="B2:B3"/>
    <mergeCell ref="C2:C3"/>
    <mergeCell ref="D2:D3"/>
  </mergeCells>
  <pageMargins left="0.74803149606299213" right="0.74803149606299213" top="0.62992125984251968" bottom="0.86614173228346458" header="0.51181102362204722" footer="0.51181102362204722"/>
  <pageSetup paperSize="9" scale="90" orientation="portrait" verticalDpi="300" r:id="rId1"/>
  <headerFooter alignWithMargins="0"/>
  <legacyDrawing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B462AC-7CAA-40CD-91D2-9A173B3D0D1C}">
  <sheetPr codeName="Munka53"/>
  <dimension ref="A1:I12"/>
  <sheetViews>
    <sheetView zoomScaleNormal="100" workbookViewId="0">
      <selection sqref="A1:I1"/>
    </sheetView>
  </sheetViews>
  <sheetFormatPr defaultRowHeight="12.75"/>
  <cols>
    <col min="1" max="1" width="20.7109375" style="498" customWidth="1"/>
    <col min="2" max="9" width="8.28515625" style="498" customWidth="1"/>
    <col min="10" max="16384" width="9.140625" style="498"/>
  </cols>
  <sheetData>
    <row r="1" spans="1:9" s="509" customFormat="1" ht="15" customHeight="1" thickBot="1">
      <c r="A1" s="625" t="s">
        <v>614</v>
      </c>
      <c r="B1" s="626"/>
      <c r="C1" s="626"/>
      <c r="D1" s="626"/>
      <c r="E1" s="626"/>
      <c r="F1" s="626"/>
      <c r="G1" s="626"/>
      <c r="H1" s="626"/>
      <c r="I1" s="626"/>
    </row>
    <row r="2" spans="1:9" s="499" customFormat="1" ht="11.45" customHeight="1">
      <c r="A2" s="627" t="s">
        <v>613</v>
      </c>
      <c r="B2" s="630">
        <v>2000</v>
      </c>
      <c r="C2" s="630">
        <v>2003</v>
      </c>
      <c r="D2" s="630">
        <v>2004</v>
      </c>
      <c r="E2" s="630">
        <v>2005</v>
      </c>
      <c r="F2" s="630">
        <v>2006</v>
      </c>
      <c r="G2" s="629">
        <v>2007</v>
      </c>
      <c r="H2" s="629"/>
      <c r="I2" s="629"/>
    </row>
    <row r="3" spans="1:9" s="499" customFormat="1" ht="11.45" customHeight="1">
      <c r="A3" s="628"/>
      <c r="B3" s="631"/>
      <c r="C3" s="631"/>
      <c r="D3" s="631"/>
      <c r="E3" s="631"/>
      <c r="F3" s="631"/>
      <c r="G3" s="508" t="s">
        <v>84</v>
      </c>
      <c r="H3" s="508" t="s">
        <v>179</v>
      </c>
      <c r="I3" s="508" t="s">
        <v>178</v>
      </c>
    </row>
    <row r="4" spans="1:9" s="499" customFormat="1" ht="21.75" customHeight="1">
      <c r="A4" s="505" t="s">
        <v>612</v>
      </c>
      <c r="B4" s="34">
        <v>2232</v>
      </c>
      <c r="C4" s="34">
        <v>1762</v>
      </c>
      <c r="D4" s="507">
        <v>1679</v>
      </c>
      <c r="E4" s="507">
        <v>1606</v>
      </c>
      <c r="F4" s="507">
        <v>1505</v>
      </c>
      <c r="G4" s="507">
        <v>1565</v>
      </c>
      <c r="H4" s="507">
        <v>1322</v>
      </c>
      <c r="I4" s="507">
        <v>243</v>
      </c>
    </row>
    <row r="5" spans="1:9" s="499" customFormat="1" ht="11.1" customHeight="1">
      <c r="A5" s="506" t="s">
        <v>611</v>
      </c>
      <c r="B5" s="504">
        <v>496</v>
      </c>
      <c r="C5" s="34">
        <v>460</v>
      </c>
      <c r="D5" s="503">
        <v>501</v>
      </c>
      <c r="E5" s="503">
        <v>414</v>
      </c>
      <c r="F5" s="503">
        <v>398</v>
      </c>
      <c r="G5" s="503">
        <v>367</v>
      </c>
      <c r="H5" s="503">
        <v>177</v>
      </c>
      <c r="I5" s="503">
        <v>190</v>
      </c>
    </row>
    <row r="6" spans="1:9" s="499" customFormat="1" ht="11.1" customHeight="1">
      <c r="A6" s="506" t="s">
        <v>610</v>
      </c>
      <c r="B6" s="504">
        <v>53</v>
      </c>
      <c r="C6" s="34">
        <v>53</v>
      </c>
      <c r="D6" s="503">
        <v>52</v>
      </c>
      <c r="E6" s="503">
        <v>67</v>
      </c>
      <c r="F6" s="503">
        <v>71</v>
      </c>
      <c r="G6" s="503">
        <v>67</v>
      </c>
      <c r="H6" s="503">
        <v>34</v>
      </c>
      <c r="I6" s="503">
        <v>33</v>
      </c>
    </row>
    <row r="7" spans="1:9" s="499" customFormat="1" ht="11.1" customHeight="1">
      <c r="A7" s="506" t="s">
        <v>609</v>
      </c>
      <c r="B7" s="504">
        <v>93</v>
      </c>
      <c r="C7" s="34">
        <v>116</v>
      </c>
      <c r="D7" s="503">
        <v>119</v>
      </c>
      <c r="E7" s="503">
        <v>109</v>
      </c>
      <c r="F7" s="503">
        <v>111</v>
      </c>
      <c r="G7" s="503">
        <v>88</v>
      </c>
      <c r="H7" s="503">
        <v>72</v>
      </c>
      <c r="I7" s="503">
        <v>16</v>
      </c>
    </row>
    <row r="8" spans="1:9" s="499" customFormat="1" ht="11.1" customHeight="1">
      <c r="A8" s="506" t="s">
        <v>608</v>
      </c>
      <c r="B8" s="504">
        <v>88</v>
      </c>
      <c r="C8" s="34">
        <v>93</v>
      </c>
      <c r="D8" s="503">
        <v>92</v>
      </c>
      <c r="E8" s="503">
        <v>93</v>
      </c>
      <c r="F8" s="503">
        <v>70</v>
      </c>
      <c r="G8" s="503">
        <v>80</v>
      </c>
      <c r="H8" s="503">
        <v>77</v>
      </c>
      <c r="I8" s="503">
        <v>3</v>
      </c>
    </row>
    <row r="9" spans="1:9" s="499" customFormat="1" ht="21.75" customHeight="1">
      <c r="A9" s="505" t="s">
        <v>607</v>
      </c>
      <c r="B9" s="504">
        <v>169</v>
      </c>
      <c r="C9" s="34">
        <v>170</v>
      </c>
      <c r="D9" s="503">
        <v>151</v>
      </c>
      <c r="E9" s="503">
        <v>165</v>
      </c>
      <c r="F9" s="503">
        <v>161</v>
      </c>
      <c r="G9" s="503">
        <v>163</v>
      </c>
      <c r="H9" s="503">
        <v>106</v>
      </c>
      <c r="I9" s="503">
        <v>57</v>
      </c>
    </row>
    <row r="10" spans="1:9" s="499" customFormat="1" ht="11.1" customHeight="1">
      <c r="A10" s="506" t="s">
        <v>606</v>
      </c>
      <c r="B10" s="504">
        <v>66</v>
      </c>
      <c r="C10" s="34">
        <v>78</v>
      </c>
      <c r="D10" s="503">
        <v>60</v>
      </c>
      <c r="E10" s="503">
        <v>83</v>
      </c>
      <c r="F10" s="503">
        <v>77</v>
      </c>
      <c r="G10" s="503">
        <v>52</v>
      </c>
      <c r="H10" s="503">
        <v>34</v>
      </c>
      <c r="I10" s="503">
        <v>18</v>
      </c>
    </row>
    <row r="11" spans="1:9" s="499" customFormat="1" ht="21" customHeight="1">
      <c r="A11" s="505" t="s">
        <v>605</v>
      </c>
      <c r="B11" s="504">
        <v>72</v>
      </c>
      <c r="C11" s="34">
        <v>69</v>
      </c>
      <c r="D11" s="503">
        <v>88</v>
      </c>
      <c r="E11" s="503">
        <v>84</v>
      </c>
      <c r="F11" s="503">
        <v>68</v>
      </c>
      <c r="G11" s="503">
        <v>68</v>
      </c>
      <c r="H11" s="503">
        <v>57</v>
      </c>
      <c r="I11" s="503">
        <v>11</v>
      </c>
    </row>
    <row r="12" spans="1:9" s="499" customFormat="1" ht="11.1" customHeight="1">
      <c r="A12" s="502" t="s">
        <v>5</v>
      </c>
      <c r="B12" s="501">
        <v>3269</v>
      </c>
      <c r="C12" s="501">
        <v>2801</v>
      </c>
      <c r="D12" s="500">
        <v>2742</v>
      </c>
      <c r="E12" s="500">
        <v>2621</v>
      </c>
      <c r="F12" s="500">
        <v>2461</v>
      </c>
      <c r="G12" s="500">
        <v>2450</v>
      </c>
      <c r="H12" s="500">
        <v>1879</v>
      </c>
      <c r="I12" s="500">
        <v>571</v>
      </c>
    </row>
  </sheetData>
  <mergeCells count="8">
    <mergeCell ref="A1:I1"/>
    <mergeCell ref="A2:A3"/>
    <mergeCell ref="G2:I2"/>
    <mergeCell ref="F2:F3"/>
    <mergeCell ref="E2:E3"/>
    <mergeCell ref="B2:B3"/>
    <mergeCell ref="C2:C3"/>
    <mergeCell ref="D2:D3"/>
  </mergeCells>
  <pageMargins left="0.74803149606299213" right="0.74803149606299213" top="0.62992125984251968" bottom="0.86614173228346458" header="0.51181102362204722" footer="0.59055118110236227"/>
  <pageSetup paperSize="9" orientation="portrait" horizontalDpi="2438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72658-A931-4847-B047-15E2F19F1392}">
  <sheetPr codeName="Munka15"/>
  <dimension ref="A1:H16"/>
  <sheetViews>
    <sheetView zoomScaleNormal="100" workbookViewId="0"/>
  </sheetViews>
  <sheetFormatPr defaultRowHeight="11.25"/>
  <cols>
    <col min="1" max="8" width="11" style="1" customWidth="1"/>
    <col min="9" max="16384" width="9.140625" style="1"/>
  </cols>
  <sheetData>
    <row r="1" spans="1:8" ht="12" thickBot="1">
      <c r="A1" s="11" t="s">
        <v>53</v>
      </c>
      <c r="B1" s="10"/>
      <c r="C1" s="10"/>
      <c r="D1" s="10"/>
      <c r="E1" s="10"/>
      <c r="F1" s="10"/>
      <c r="G1" s="10"/>
      <c r="H1" s="10"/>
    </row>
    <row r="2" spans="1:8">
      <c r="A2" s="519" t="s">
        <v>8</v>
      </c>
      <c r="B2" s="29" t="s">
        <v>52</v>
      </c>
      <c r="C2" s="28" t="s">
        <v>20</v>
      </c>
      <c r="D2" s="28" t="s">
        <v>19</v>
      </c>
      <c r="E2" s="517" t="s">
        <v>51</v>
      </c>
      <c r="F2" s="517" t="s">
        <v>50</v>
      </c>
      <c r="G2" s="517" t="s">
        <v>49</v>
      </c>
      <c r="H2" s="513" t="s">
        <v>48</v>
      </c>
    </row>
    <row r="3" spans="1:8" ht="26.25" customHeight="1">
      <c r="A3" s="520"/>
      <c r="B3" s="515" t="s">
        <v>47</v>
      </c>
      <c r="C3" s="529"/>
      <c r="D3" s="516"/>
      <c r="E3" s="518"/>
      <c r="F3" s="518"/>
      <c r="G3" s="518"/>
      <c r="H3" s="514"/>
    </row>
    <row r="4" spans="1:8">
      <c r="A4" s="8">
        <v>1960</v>
      </c>
      <c r="B4" s="25">
        <v>25.4</v>
      </c>
      <c r="C4" s="25">
        <v>65.7</v>
      </c>
      <c r="D4" s="25">
        <v>8.9</v>
      </c>
      <c r="E4" s="25">
        <v>38.700000000000003</v>
      </c>
      <c r="F4" s="25">
        <v>13.6</v>
      </c>
      <c r="G4" s="27">
        <v>52.3</v>
      </c>
      <c r="H4" s="25">
        <v>35.200000000000003</v>
      </c>
    </row>
    <row r="5" spans="1:8">
      <c r="A5" s="8">
        <v>1970</v>
      </c>
      <c r="B5" s="25">
        <v>21.1</v>
      </c>
      <c r="C5" s="25">
        <v>67.400000000000006</v>
      </c>
      <c r="D5" s="25">
        <v>11.5</v>
      </c>
      <c r="E5" s="25">
        <v>31.3</v>
      </c>
      <c r="F5" s="25">
        <v>17</v>
      </c>
      <c r="G5" s="26">
        <v>48.3</v>
      </c>
      <c r="H5" s="25">
        <v>54.4</v>
      </c>
    </row>
    <row r="6" spans="1:8">
      <c r="A6" s="8">
        <v>1980</v>
      </c>
      <c r="B6" s="25">
        <v>21.9</v>
      </c>
      <c r="C6" s="25">
        <v>64.599999999999994</v>
      </c>
      <c r="D6" s="25">
        <v>13.5</v>
      </c>
      <c r="E6" s="25">
        <v>33.799999999999997</v>
      </c>
      <c r="F6" s="25">
        <v>20.9</v>
      </c>
      <c r="G6" s="25">
        <v>54.8</v>
      </c>
      <c r="H6" s="25">
        <v>61.9</v>
      </c>
    </row>
    <row r="7" spans="1:8">
      <c r="A7" s="8">
        <v>1990</v>
      </c>
      <c r="B7" s="25">
        <v>20.5</v>
      </c>
      <c r="C7" s="25">
        <v>66.2</v>
      </c>
      <c r="D7" s="25">
        <v>13.2</v>
      </c>
      <c r="E7" s="25">
        <v>31</v>
      </c>
      <c r="F7" s="25">
        <v>20</v>
      </c>
      <c r="G7" s="25">
        <v>51</v>
      </c>
      <c r="H7" s="25">
        <v>64.5</v>
      </c>
    </row>
    <row r="8" spans="1:8">
      <c r="A8" s="8">
        <v>2000</v>
      </c>
      <c r="B8" s="25">
        <v>16.899999999999999</v>
      </c>
      <c r="C8" s="25">
        <v>68.099999999999994</v>
      </c>
      <c r="D8" s="25">
        <v>15</v>
      </c>
      <c r="E8" s="25">
        <v>24.8</v>
      </c>
      <c r="F8" s="25">
        <v>22</v>
      </c>
      <c r="G8" s="25">
        <v>46.8</v>
      </c>
      <c r="H8" s="25">
        <v>88.5</v>
      </c>
    </row>
    <row r="9" spans="1:8">
      <c r="A9" s="8">
        <v>2001</v>
      </c>
      <c r="B9" s="25">
        <v>16.600000000000001</v>
      </c>
      <c r="C9" s="25">
        <v>68.3</v>
      </c>
      <c r="D9" s="25">
        <v>15.1</v>
      </c>
      <c r="E9" s="25">
        <v>24.3</v>
      </c>
      <c r="F9" s="25">
        <v>22.2</v>
      </c>
      <c r="G9" s="25">
        <v>46.5</v>
      </c>
      <c r="H9" s="25">
        <v>91.3</v>
      </c>
    </row>
    <row r="10" spans="1:8">
      <c r="A10" s="8">
        <v>2002</v>
      </c>
      <c r="B10" s="25">
        <v>16.3</v>
      </c>
      <c r="C10" s="25">
        <v>68.400000000000006</v>
      </c>
      <c r="D10" s="25">
        <v>15.3</v>
      </c>
      <c r="E10" s="25">
        <v>23.8</v>
      </c>
      <c r="F10" s="25">
        <v>22.3</v>
      </c>
      <c r="G10" s="25">
        <v>46.1</v>
      </c>
      <c r="H10" s="25">
        <v>93.5</v>
      </c>
    </row>
    <row r="11" spans="1:8">
      <c r="A11" s="8">
        <v>2003</v>
      </c>
      <c r="B11" s="25">
        <v>16.100000000000001</v>
      </c>
      <c r="C11" s="25">
        <v>68.5</v>
      </c>
      <c r="D11" s="25">
        <v>15.4</v>
      </c>
      <c r="E11" s="25">
        <v>23.5</v>
      </c>
      <c r="F11" s="25">
        <v>22.4</v>
      </c>
      <c r="G11" s="25">
        <v>45.9</v>
      </c>
      <c r="H11" s="25">
        <v>95.4</v>
      </c>
    </row>
    <row r="12" spans="1:8">
      <c r="A12" s="8">
        <v>2004</v>
      </c>
      <c r="B12" s="25">
        <v>15.9</v>
      </c>
      <c r="C12" s="25">
        <v>68.599999999999994</v>
      </c>
      <c r="D12" s="25">
        <v>15.5</v>
      </c>
      <c r="E12" s="25">
        <v>23.1</v>
      </c>
      <c r="F12" s="25">
        <v>22.6</v>
      </c>
      <c r="G12" s="25">
        <v>45.7</v>
      </c>
      <c r="H12" s="25">
        <v>97.6</v>
      </c>
    </row>
    <row r="13" spans="1:8">
      <c r="A13" s="8">
        <v>2005</v>
      </c>
      <c r="B13" s="25">
        <v>15.644360824592185</v>
      </c>
      <c r="C13" s="25">
        <v>68.732055670143325</v>
      </c>
      <c r="D13" s="25">
        <v>15.623583505264495</v>
      </c>
      <c r="E13" s="25">
        <v>22.76137483748791</v>
      </c>
      <c r="F13" s="25">
        <v>22.731145391961931</v>
      </c>
      <c r="G13" s="25">
        <v>45.492520229449845</v>
      </c>
      <c r="H13" s="25">
        <v>99.867189720560333</v>
      </c>
    </row>
    <row r="14" spans="1:8">
      <c r="A14" s="8">
        <v>2006</v>
      </c>
      <c r="B14" s="25">
        <v>15.416369897686527</v>
      </c>
      <c r="C14" s="25">
        <v>68.797402611064214</v>
      </c>
      <c r="D14" s="25">
        <v>15.786227491249264</v>
      </c>
      <c r="E14" s="25">
        <v>22.40836036331293</v>
      </c>
      <c r="F14" s="25">
        <v>22.945964370914307</v>
      </c>
      <c r="G14" s="25">
        <v>45.354324734227234</v>
      </c>
      <c r="H14" s="25">
        <v>102.39912246538816</v>
      </c>
    </row>
    <row r="15" spans="1:8">
      <c r="A15" s="4">
        <v>2007</v>
      </c>
      <c r="B15" s="24">
        <v>15.196006261773359</v>
      </c>
      <c r="C15" s="24">
        <v>68.858307211152464</v>
      </c>
      <c r="D15" s="24">
        <v>15.945686527074182</v>
      </c>
      <c r="E15" s="24">
        <v>22.068515589811327</v>
      </c>
      <c r="F15" s="24">
        <v>23.157244452985299</v>
      </c>
      <c r="G15" s="24">
        <v>45.22576004279663</v>
      </c>
      <c r="H15" s="24">
        <v>104.93340324020988</v>
      </c>
    </row>
    <row r="16" spans="1:8">
      <c r="A16" s="4">
        <v>2008</v>
      </c>
      <c r="B16" s="24">
        <v>15.019828476732785</v>
      </c>
      <c r="C16" s="24">
        <v>68.814614767494092</v>
      </c>
      <c r="D16" s="24">
        <v>16.165556755773114</v>
      </c>
      <c r="E16" s="24">
        <v>21.826509568469881</v>
      </c>
      <c r="F16" s="24">
        <v>23.491458624584531</v>
      </c>
      <c r="G16" s="24">
        <v>45.317968193054412</v>
      </c>
      <c r="H16" s="24">
        <v>107.6281049468386</v>
      </c>
    </row>
  </sheetData>
  <mergeCells count="6">
    <mergeCell ref="G2:G3"/>
    <mergeCell ref="H2:H3"/>
    <mergeCell ref="B3:D3"/>
    <mergeCell ref="A2:A3"/>
    <mergeCell ref="E2:E3"/>
    <mergeCell ref="F2:F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A6DE3-E2FF-48FA-82CD-E34B6D261EF4}">
  <sheetPr codeName="Munka20"/>
  <dimension ref="A1:J54"/>
  <sheetViews>
    <sheetView zoomScaleNormal="100" workbookViewId="0"/>
  </sheetViews>
  <sheetFormatPr defaultRowHeight="11.25"/>
  <cols>
    <col min="1" max="1" width="9" style="1" customWidth="1"/>
    <col min="2" max="6" width="8.85546875" style="1" customWidth="1"/>
    <col min="7" max="10" width="8.7109375" style="1" customWidth="1"/>
    <col min="11" max="16384" width="9.140625" style="1"/>
  </cols>
  <sheetData>
    <row r="1" spans="1:10" ht="12" thickBot="1">
      <c r="A1" s="11" t="s">
        <v>64</v>
      </c>
      <c r="B1" s="10"/>
      <c r="C1" s="10"/>
      <c r="D1" s="10"/>
      <c r="E1" s="10"/>
      <c r="F1" s="10"/>
      <c r="G1" s="10"/>
      <c r="H1" s="10"/>
      <c r="I1" s="10"/>
      <c r="J1" s="10"/>
    </row>
    <row r="2" spans="1:10">
      <c r="A2" s="519" t="s">
        <v>63</v>
      </c>
      <c r="B2" s="517" t="s">
        <v>62</v>
      </c>
      <c r="C2" s="517" t="s">
        <v>61</v>
      </c>
      <c r="D2" s="517" t="s">
        <v>60</v>
      </c>
      <c r="E2" s="517" t="s">
        <v>59</v>
      </c>
      <c r="F2" s="517" t="s">
        <v>5</v>
      </c>
      <c r="G2" s="9" t="s">
        <v>62</v>
      </c>
      <c r="H2" s="9" t="s">
        <v>61</v>
      </c>
      <c r="I2" s="9" t="s">
        <v>60</v>
      </c>
      <c r="J2" s="31" t="s">
        <v>59</v>
      </c>
    </row>
    <row r="3" spans="1:10">
      <c r="A3" s="520"/>
      <c r="B3" s="518"/>
      <c r="C3" s="518"/>
      <c r="D3" s="518"/>
      <c r="E3" s="518"/>
      <c r="F3" s="518"/>
      <c r="G3" s="530" t="s">
        <v>0</v>
      </c>
      <c r="H3" s="530"/>
      <c r="I3" s="530"/>
      <c r="J3" s="528"/>
    </row>
    <row r="4" spans="1:10" s="22" customFormat="1">
      <c r="A4" s="531" t="s">
        <v>7</v>
      </c>
      <c r="B4" s="531"/>
      <c r="C4" s="531"/>
      <c r="D4" s="531"/>
      <c r="E4" s="531"/>
      <c r="F4" s="531"/>
      <c r="G4" s="531"/>
      <c r="H4" s="531"/>
      <c r="I4" s="531"/>
      <c r="J4" s="531"/>
    </row>
    <row r="5" spans="1:10">
      <c r="A5" s="4">
        <v>1960</v>
      </c>
      <c r="B5" s="3">
        <v>831290</v>
      </c>
      <c r="C5" s="3">
        <v>2513171</v>
      </c>
      <c r="D5" s="3">
        <v>120710</v>
      </c>
      <c r="E5" s="3">
        <v>47903</v>
      </c>
      <c r="F5" s="3">
        <v>3513074</v>
      </c>
      <c r="G5" s="24">
        <v>23.662752335988369</v>
      </c>
      <c r="H5" s="24">
        <v>71.537661888135574</v>
      </c>
      <c r="I5" s="24">
        <v>3.4360221276295349</v>
      </c>
      <c r="J5" s="24">
        <v>1.3635636482465214</v>
      </c>
    </row>
    <row r="6" spans="1:10">
      <c r="A6" s="4">
        <v>1970</v>
      </c>
      <c r="B6" s="3">
        <v>958569</v>
      </c>
      <c r="C6" s="3">
        <v>2714647</v>
      </c>
      <c r="D6" s="3">
        <v>124067</v>
      </c>
      <c r="E6" s="3">
        <v>86966</v>
      </c>
      <c r="F6" s="3">
        <v>3884249</v>
      </c>
      <c r="G6" s="24">
        <v>24.6783612482104</v>
      </c>
      <c r="H6" s="24">
        <v>69.888593650921962</v>
      </c>
      <c r="I6" s="24">
        <v>3.1941052182802903</v>
      </c>
      <c r="J6" s="24">
        <v>2.2389398825873417</v>
      </c>
    </row>
    <row r="7" spans="1:10">
      <c r="A7" s="4">
        <v>1980</v>
      </c>
      <c r="B7" s="3">
        <v>875261</v>
      </c>
      <c r="C7" s="3">
        <v>2818932</v>
      </c>
      <c r="D7" s="3">
        <v>139762</v>
      </c>
      <c r="E7" s="3">
        <v>149362</v>
      </c>
      <c r="F7" s="3">
        <v>3983317</v>
      </c>
      <c r="G7" s="24">
        <v>21.973169597097094</v>
      </c>
      <c r="H7" s="24">
        <v>70.768457544302905</v>
      </c>
      <c r="I7" s="24">
        <v>3.5086838431387712</v>
      </c>
      <c r="J7" s="24">
        <v>3.749689015461235</v>
      </c>
    </row>
    <row r="8" spans="1:10">
      <c r="A8" s="4">
        <v>1990</v>
      </c>
      <c r="B8" s="3">
        <v>978955</v>
      </c>
      <c r="C8" s="3">
        <v>2515922</v>
      </c>
      <c r="D8" s="3">
        <v>150652</v>
      </c>
      <c r="E8" s="3">
        <v>248948</v>
      </c>
      <c r="F8" s="3">
        <v>3894477</v>
      </c>
      <c r="G8" s="24">
        <v>25.13700812715032</v>
      </c>
      <c r="H8" s="24">
        <v>64.602307318800442</v>
      </c>
      <c r="I8" s="24">
        <v>3.8683499735651283</v>
      </c>
      <c r="J8" s="24">
        <v>6.3923345804841061</v>
      </c>
    </row>
    <row r="9" spans="1:10">
      <c r="A9" s="4">
        <v>2000</v>
      </c>
      <c r="B9" s="3">
        <v>1269547</v>
      </c>
      <c r="C9" s="3">
        <v>2228399</v>
      </c>
      <c r="D9" s="3">
        <v>157505</v>
      </c>
      <c r="E9" s="3">
        <v>324775</v>
      </c>
      <c r="F9" s="3">
        <v>3980226</v>
      </c>
      <c r="G9" s="24">
        <v>31.896354629109002</v>
      </c>
      <c r="H9" s="24">
        <v>55.986745476261902</v>
      </c>
      <c r="I9" s="24">
        <v>3.9571873556928678</v>
      </c>
      <c r="J9" s="24">
        <v>8.1597125389362315</v>
      </c>
    </row>
    <row r="10" spans="1:10">
      <c r="A10" s="4">
        <v>2001</v>
      </c>
      <c r="B10" s="3">
        <v>1310072</v>
      </c>
      <c r="C10" s="3">
        <v>2219431</v>
      </c>
      <c r="D10" s="3">
        <v>152713</v>
      </c>
      <c r="E10" s="3">
        <v>303098</v>
      </c>
      <c r="F10" s="3">
        <v>3985314</v>
      </c>
      <c r="G10" s="24">
        <v>32.87249135199886</v>
      </c>
      <c r="H10" s="24">
        <v>55.690241722484103</v>
      </c>
      <c r="I10" s="24">
        <v>3.8318937980796495</v>
      </c>
      <c r="J10" s="24">
        <v>7.6053731274373861</v>
      </c>
    </row>
    <row r="11" spans="1:10">
      <c r="A11" s="4">
        <v>2006</v>
      </c>
      <c r="B11" s="3">
        <v>1434137</v>
      </c>
      <c r="C11" s="3">
        <v>2064179</v>
      </c>
      <c r="D11" s="3">
        <v>148910</v>
      </c>
      <c r="E11" s="3">
        <v>340670</v>
      </c>
      <c r="F11" s="3">
        <v>3987896</v>
      </c>
      <c r="G11" s="24">
        <v>35.962246758691805</v>
      </c>
      <c r="H11" s="24">
        <v>51.761104101009657</v>
      </c>
      <c r="I11" s="24">
        <v>3.7340492329789945</v>
      </c>
      <c r="J11" s="24">
        <v>8.5425999073195484</v>
      </c>
    </row>
    <row r="12" spans="1:10">
      <c r="A12" s="4">
        <v>2007</v>
      </c>
      <c r="B12" s="3">
        <v>1460477</v>
      </c>
      <c r="C12" s="3">
        <v>2037862</v>
      </c>
      <c r="D12" s="3">
        <v>148222</v>
      </c>
      <c r="E12" s="3">
        <v>347990</v>
      </c>
      <c r="F12" s="3">
        <v>3994551</v>
      </c>
      <c r="G12" s="24">
        <v>36.5617312183522</v>
      </c>
      <c r="H12" s="24">
        <v>51.016046609493785</v>
      </c>
      <c r="I12" s="24">
        <v>3.7106047713497712</v>
      </c>
      <c r="J12" s="24">
        <v>8.7116174008042453</v>
      </c>
    </row>
    <row r="13" spans="1:10">
      <c r="A13" s="4">
        <v>2008</v>
      </c>
      <c r="B13" s="3">
        <v>1484844</v>
      </c>
      <c r="C13" s="3">
        <v>2007816</v>
      </c>
      <c r="D13" s="3">
        <v>147483</v>
      </c>
      <c r="E13" s="3">
        <v>355551</v>
      </c>
      <c r="F13" s="3">
        <v>3995694</v>
      </c>
      <c r="G13" s="24">
        <v>37.1611039283789</v>
      </c>
      <c r="H13" s="24">
        <v>50.249493579838699</v>
      </c>
      <c r="I13" s="24">
        <v>3.6910484136172586</v>
      </c>
      <c r="J13" s="24">
        <v>8.8983540781651449</v>
      </c>
    </row>
    <row r="14" spans="1:10" s="5" customFormat="1">
      <c r="A14" s="532" t="s">
        <v>22</v>
      </c>
      <c r="B14" s="533"/>
      <c r="C14" s="533"/>
      <c r="D14" s="533"/>
      <c r="E14" s="533"/>
      <c r="F14" s="533"/>
      <c r="G14" s="533"/>
      <c r="H14" s="533"/>
      <c r="I14" s="533"/>
      <c r="J14" s="533"/>
    </row>
    <row r="15" spans="1:10">
      <c r="A15" s="4" t="s">
        <v>58</v>
      </c>
      <c r="B15" s="3">
        <v>946564</v>
      </c>
      <c r="C15" s="3">
        <v>83086</v>
      </c>
      <c r="D15" s="3">
        <v>82</v>
      </c>
      <c r="E15" s="3">
        <v>6728</v>
      </c>
      <c r="F15" s="3">
        <v>1036460</v>
      </c>
      <c r="G15" s="24">
        <v>91.326631032553124</v>
      </c>
      <c r="H15" s="24">
        <v>8.0163247978696717</v>
      </c>
      <c r="I15" s="24">
        <v>7.911545066862204E-3</v>
      </c>
      <c r="J15" s="24">
        <v>0.64913262451035258</v>
      </c>
    </row>
    <row r="16" spans="1:10">
      <c r="A16" s="4" t="s">
        <v>57</v>
      </c>
      <c r="B16" s="3">
        <v>323932</v>
      </c>
      <c r="C16" s="3">
        <v>400741</v>
      </c>
      <c r="D16" s="3">
        <v>1142</v>
      </c>
      <c r="E16" s="3">
        <v>71918</v>
      </c>
      <c r="F16" s="3">
        <v>797733</v>
      </c>
      <c r="G16" s="24">
        <v>40.606568864519829</v>
      </c>
      <c r="H16" s="24">
        <v>50.234978369955861</v>
      </c>
      <c r="I16" s="24">
        <v>0.14315566737241658</v>
      </c>
      <c r="J16" s="24">
        <v>9.0152970981518887</v>
      </c>
    </row>
    <row r="17" spans="1:10">
      <c r="A17" s="4" t="s">
        <v>56</v>
      </c>
      <c r="B17" s="3">
        <v>110860</v>
      </c>
      <c r="C17" s="3">
        <v>402871</v>
      </c>
      <c r="D17" s="3">
        <v>5979</v>
      </c>
      <c r="E17" s="3">
        <v>101372</v>
      </c>
      <c r="F17" s="3">
        <v>621082</v>
      </c>
      <c r="G17" s="24">
        <v>17.849494913715098</v>
      </c>
      <c r="H17" s="24">
        <v>64.865991930212118</v>
      </c>
      <c r="I17" s="24">
        <v>0.96267481588582504</v>
      </c>
      <c r="J17" s="24">
        <v>16.321838340186964</v>
      </c>
    </row>
    <row r="18" spans="1:10">
      <c r="A18" s="4" t="s">
        <v>55</v>
      </c>
      <c r="B18" s="3">
        <v>66206</v>
      </c>
      <c r="C18" s="3">
        <v>495345</v>
      </c>
      <c r="D18" s="3">
        <v>23248</v>
      </c>
      <c r="E18" s="3">
        <v>110363</v>
      </c>
      <c r="F18" s="3">
        <v>695162</v>
      </c>
      <c r="G18" s="24">
        <v>9.5238232239391678</v>
      </c>
      <c r="H18" s="24">
        <v>71.256052546025245</v>
      </c>
      <c r="I18" s="24">
        <v>3.3442564466987554</v>
      </c>
      <c r="J18" s="24">
        <v>15.875867783336833</v>
      </c>
    </row>
    <row r="19" spans="1:10">
      <c r="A19" s="4" t="s">
        <v>54</v>
      </c>
      <c r="B19" s="3">
        <v>22645</v>
      </c>
      <c r="C19" s="3">
        <v>353521</v>
      </c>
      <c r="D19" s="3">
        <v>34134</v>
      </c>
      <c r="E19" s="3">
        <v>47857</v>
      </c>
      <c r="F19" s="3">
        <v>458157</v>
      </c>
      <c r="G19" s="24">
        <v>4.9426288368397735</v>
      </c>
      <c r="H19" s="24">
        <v>77.161540694565403</v>
      </c>
      <c r="I19" s="24">
        <v>7.4502845094585473</v>
      </c>
      <c r="J19" s="24">
        <v>10.445545959136279</v>
      </c>
    </row>
    <row r="20" spans="1:10">
      <c r="A20" s="30" t="s">
        <v>43</v>
      </c>
      <c r="B20" s="3">
        <v>14637</v>
      </c>
      <c r="C20" s="3">
        <v>272252</v>
      </c>
      <c r="D20" s="3">
        <v>82898</v>
      </c>
      <c r="E20" s="3">
        <v>17313</v>
      </c>
      <c r="F20" s="3">
        <v>387100</v>
      </c>
      <c r="G20" s="24">
        <v>3.7811934900542492</v>
      </c>
      <c r="H20" s="24">
        <v>70.331180573495217</v>
      </c>
      <c r="I20" s="24">
        <v>21.415138207181606</v>
      </c>
      <c r="J20" s="24">
        <v>4.4724877292689227</v>
      </c>
    </row>
    <row r="21" spans="1:10" s="22" customFormat="1">
      <c r="A21" s="523" t="s">
        <v>6</v>
      </c>
      <c r="B21" s="523"/>
      <c r="C21" s="523"/>
      <c r="D21" s="523"/>
      <c r="E21" s="523"/>
      <c r="F21" s="523"/>
      <c r="G21" s="523"/>
      <c r="H21" s="523"/>
      <c r="I21" s="523"/>
      <c r="J21" s="523"/>
    </row>
    <row r="22" spans="1:10">
      <c r="A22" s="4">
        <v>1960</v>
      </c>
      <c r="B22" s="3">
        <v>676128</v>
      </c>
      <c r="C22" s="3">
        <v>2524343</v>
      </c>
      <c r="D22" s="3">
        <v>616435</v>
      </c>
      <c r="E22" s="3">
        <v>101611</v>
      </c>
      <c r="F22" s="3">
        <v>3918517</v>
      </c>
      <c r="G22" s="24">
        <v>17.254690996619384</v>
      </c>
      <c r="H22" s="24">
        <v>64.420876571417196</v>
      </c>
      <c r="I22" s="24">
        <v>15.731334073579367</v>
      </c>
      <c r="J22" s="24">
        <v>2.5930983583840521</v>
      </c>
    </row>
    <row r="23" spans="1:10">
      <c r="A23" s="4">
        <v>1970</v>
      </c>
      <c r="B23" s="3">
        <v>733531</v>
      </c>
      <c r="C23" s="3">
        <v>2717700</v>
      </c>
      <c r="D23" s="3">
        <v>649450</v>
      </c>
      <c r="E23" s="3">
        <v>160662</v>
      </c>
      <c r="F23" s="3">
        <v>4261343</v>
      </c>
      <c r="G23" s="24">
        <v>17.213610826446029</v>
      </c>
      <c r="H23" s="24">
        <v>63.775668844305656</v>
      </c>
      <c r="I23" s="24">
        <v>15.240500471330282</v>
      </c>
      <c r="J23" s="24">
        <v>3.7702198579180322</v>
      </c>
    </row>
    <row r="24" spans="1:10">
      <c r="A24" s="4">
        <v>1980</v>
      </c>
      <c r="B24" s="3">
        <v>603528</v>
      </c>
      <c r="C24" s="3">
        <v>2818679</v>
      </c>
      <c r="D24" s="3">
        <v>716658</v>
      </c>
      <c r="E24" s="3">
        <v>246108</v>
      </c>
      <c r="F24" s="3">
        <v>4384973</v>
      </c>
      <c r="G24" s="24">
        <v>13.763551109664757</v>
      </c>
      <c r="H24" s="24">
        <v>64.280418602349428</v>
      </c>
      <c r="I24" s="24">
        <v>16.343498580264917</v>
      </c>
      <c r="J24" s="24">
        <v>5.6125317077208914</v>
      </c>
    </row>
    <row r="25" spans="1:10">
      <c r="A25" s="4">
        <v>1990</v>
      </c>
      <c r="B25" s="3">
        <v>692507</v>
      </c>
      <c r="C25" s="3">
        <v>2525754</v>
      </c>
      <c r="D25" s="3">
        <v>773268</v>
      </c>
      <c r="E25" s="3">
        <v>358268</v>
      </c>
      <c r="F25" s="3">
        <v>4349797</v>
      </c>
      <c r="G25" s="24">
        <v>15.920444103483449</v>
      </c>
      <c r="H25" s="24">
        <v>58.066020092431899</v>
      </c>
      <c r="I25" s="24">
        <v>17.777105460323781</v>
      </c>
      <c r="J25" s="24">
        <v>8.236430343760869</v>
      </c>
    </row>
    <row r="26" spans="1:10">
      <c r="A26" s="4">
        <v>2000</v>
      </c>
      <c r="B26" s="3">
        <v>971251</v>
      </c>
      <c r="C26" s="3">
        <v>2238404</v>
      </c>
      <c r="D26" s="3">
        <v>835844</v>
      </c>
      <c r="E26" s="3">
        <v>466671</v>
      </c>
      <c r="F26" s="3">
        <v>4512170</v>
      </c>
      <c r="G26" s="24">
        <v>21.525142004844675</v>
      </c>
      <c r="H26" s="24">
        <v>49.608148629151827</v>
      </c>
      <c r="I26" s="24">
        <v>18.52421340508004</v>
      </c>
      <c r="J26" s="24">
        <v>10.342495960923458</v>
      </c>
    </row>
    <row r="27" spans="1:10">
      <c r="A27" s="4">
        <v>2001</v>
      </c>
      <c r="B27" s="3">
        <v>996857</v>
      </c>
      <c r="C27" s="3">
        <v>2240007</v>
      </c>
      <c r="D27" s="3">
        <v>836694</v>
      </c>
      <c r="E27" s="3">
        <v>449429</v>
      </c>
      <c r="F27" s="3">
        <v>4522987</v>
      </c>
      <c r="G27" s="24">
        <v>22.039793614264202</v>
      </c>
      <c r="H27" s="24">
        <v>49.524948888864813</v>
      </c>
      <c r="I27" s="24">
        <v>18.498704506557281</v>
      </c>
      <c r="J27" s="24">
        <v>9.936552990313702</v>
      </c>
    </row>
    <row r="28" spans="1:10">
      <c r="A28" s="4">
        <v>2006</v>
      </c>
      <c r="B28" s="3">
        <v>1120499</v>
      </c>
      <c r="C28" s="3">
        <v>2083254</v>
      </c>
      <c r="D28" s="3">
        <v>829656</v>
      </c>
      <c r="E28" s="3">
        <v>501833</v>
      </c>
      <c r="F28" s="3">
        <v>4535242</v>
      </c>
      <c r="G28" s="24">
        <v>24.706487547963263</v>
      </c>
      <c r="H28" s="24">
        <v>45.934792454294609</v>
      </c>
      <c r="I28" s="24">
        <v>18.29353317860436</v>
      </c>
      <c r="J28" s="24">
        <v>11.065186819137766</v>
      </c>
    </row>
    <row r="29" spans="1:10">
      <c r="A29" s="4">
        <v>2007</v>
      </c>
      <c r="B29" s="3">
        <v>1146179</v>
      </c>
      <c r="C29" s="3">
        <v>2056528</v>
      </c>
      <c r="D29" s="3">
        <v>827241</v>
      </c>
      <c r="E29" s="3">
        <v>512005</v>
      </c>
      <c r="F29" s="3">
        <v>4541953</v>
      </c>
      <c r="G29" s="24">
        <v>25.235377820950593</v>
      </c>
      <c r="H29" s="24">
        <v>45.278495836482676</v>
      </c>
      <c r="I29" s="24">
        <v>18.2133324585261</v>
      </c>
      <c r="J29" s="24">
        <v>11.272793884040631</v>
      </c>
    </row>
    <row r="30" spans="1:10">
      <c r="A30" s="4">
        <v>2008</v>
      </c>
      <c r="B30" s="3">
        <v>1170325</v>
      </c>
      <c r="C30" s="3">
        <v>2024277</v>
      </c>
      <c r="D30" s="3">
        <v>823978</v>
      </c>
      <c r="E30" s="3">
        <v>522325</v>
      </c>
      <c r="F30" s="3">
        <v>4540905</v>
      </c>
      <c r="G30" s="24">
        <v>25.772946141793323</v>
      </c>
      <c r="H30" s="24">
        <v>44.578712833675226</v>
      </c>
      <c r="I30" s="24">
        <v>18.145678009119329</v>
      </c>
      <c r="J30" s="24">
        <v>11.502663015412127</v>
      </c>
    </row>
    <row r="31" spans="1:10" s="5" customFormat="1">
      <c r="A31" s="532" t="s">
        <v>22</v>
      </c>
      <c r="B31" s="533"/>
      <c r="C31" s="533"/>
      <c r="D31" s="533"/>
      <c r="E31" s="533"/>
      <c r="F31" s="533"/>
      <c r="G31" s="533"/>
      <c r="H31" s="533"/>
      <c r="I31" s="533"/>
      <c r="J31" s="533"/>
    </row>
    <row r="32" spans="1:10">
      <c r="A32" s="4" t="s">
        <v>58</v>
      </c>
      <c r="B32" s="3">
        <v>823433</v>
      </c>
      <c r="C32" s="3">
        <v>153557</v>
      </c>
      <c r="D32" s="3">
        <v>555</v>
      </c>
      <c r="E32" s="3">
        <v>15722</v>
      </c>
      <c r="F32" s="3">
        <v>993267</v>
      </c>
      <c r="G32" s="24">
        <v>82.901475635453508</v>
      </c>
      <c r="H32" s="24">
        <v>15.459790771262913</v>
      </c>
      <c r="I32" s="24">
        <v>5.5876214552582543E-2</v>
      </c>
      <c r="J32" s="24">
        <v>1.5828573787309959</v>
      </c>
    </row>
    <row r="33" spans="1:10">
      <c r="A33" s="4" t="s">
        <v>57</v>
      </c>
      <c r="B33" s="3">
        <v>208620</v>
      </c>
      <c r="C33" s="3">
        <v>458391</v>
      </c>
      <c r="D33" s="3">
        <v>6660</v>
      </c>
      <c r="E33" s="3">
        <v>99304</v>
      </c>
      <c r="F33" s="3">
        <v>772975</v>
      </c>
      <c r="G33" s="24">
        <v>26.989229923348102</v>
      </c>
      <c r="H33" s="24">
        <v>59.302176655131142</v>
      </c>
      <c r="I33" s="24">
        <v>0.8616061321517513</v>
      </c>
      <c r="J33" s="24">
        <v>12.846987289368997</v>
      </c>
    </row>
    <row r="34" spans="1:10">
      <c r="A34" s="4" t="s">
        <v>56</v>
      </c>
      <c r="B34" s="3">
        <v>53377</v>
      </c>
      <c r="C34" s="3">
        <v>424765</v>
      </c>
      <c r="D34" s="3">
        <v>30134</v>
      </c>
      <c r="E34" s="3">
        <v>129236</v>
      </c>
      <c r="F34" s="3">
        <v>637512</v>
      </c>
      <c r="G34" s="24">
        <v>8.3727051412365565</v>
      </c>
      <c r="H34" s="24">
        <v>66.628549737102986</v>
      </c>
      <c r="I34" s="24">
        <v>4.7268129854810574</v>
      </c>
      <c r="J34" s="24">
        <v>20.271932136179398</v>
      </c>
    </row>
    <row r="35" spans="1:10">
      <c r="A35" s="4" t="s">
        <v>55</v>
      </c>
      <c r="B35" s="3">
        <v>36364</v>
      </c>
      <c r="C35" s="3">
        <v>496251</v>
      </c>
      <c r="D35" s="3">
        <v>106151</v>
      </c>
      <c r="E35" s="3">
        <v>149334</v>
      </c>
      <c r="F35" s="3">
        <v>788100</v>
      </c>
      <c r="G35" s="24">
        <v>4.6141352620225859</v>
      </c>
      <c r="H35" s="24">
        <v>62.968024362390565</v>
      </c>
      <c r="I35" s="24">
        <v>13.469229793173454</v>
      </c>
      <c r="J35" s="24">
        <v>18.948610582413401</v>
      </c>
    </row>
    <row r="36" spans="1:10">
      <c r="A36" s="4" t="s">
        <v>54</v>
      </c>
      <c r="B36" s="3">
        <v>21501</v>
      </c>
      <c r="C36" s="3">
        <v>319838</v>
      </c>
      <c r="D36" s="3">
        <v>191239</v>
      </c>
      <c r="E36" s="3">
        <v>79167</v>
      </c>
      <c r="F36" s="3">
        <v>611745</v>
      </c>
      <c r="G36" s="24">
        <v>3.5146997523477919</v>
      </c>
      <c r="H36" s="24">
        <v>52.282895650965678</v>
      </c>
      <c r="I36" s="24">
        <v>31.261228126098295</v>
      </c>
      <c r="J36" s="24">
        <v>12.941176470588237</v>
      </c>
    </row>
    <row r="37" spans="1:10">
      <c r="A37" s="30" t="s">
        <v>43</v>
      </c>
      <c r="B37" s="3">
        <v>27030</v>
      </c>
      <c r="C37" s="3">
        <v>171475</v>
      </c>
      <c r="D37" s="3">
        <v>489239</v>
      </c>
      <c r="E37" s="3">
        <v>49562</v>
      </c>
      <c r="F37" s="3">
        <v>737306</v>
      </c>
      <c r="G37" s="24">
        <v>3.6660491030860998</v>
      </c>
      <c r="H37" s="24">
        <v>23.256965222038069</v>
      </c>
      <c r="I37" s="24">
        <v>66.354946250267872</v>
      </c>
      <c r="J37" s="24">
        <v>6.7220394246079644</v>
      </c>
    </row>
    <row r="38" spans="1:10" s="22" customFormat="1">
      <c r="A38" s="523" t="s">
        <v>5</v>
      </c>
      <c r="B38" s="523"/>
      <c r="C38" s="523"/>
      <c r="D38" s="523"/>
      <c r="E38" s="523"/>
      <c r="F38" s="523"/>
      <c r="G38" s="523"/>
      <c r="H38" s="523"/>
      <c r="I38" s="523"/>
      <c r="J38" s="523"/>
    </row>
    <row r="39" spans="1:10">
      <c r="A39" s="4">
        <v>1960</v>
      </c>
      <c r="B39" s="3">
        <v>1507418</v>
      </c>
      <c r="C39" s="3">
        <v>5037514</v>
      </c>
      <c r="D39" s="3">
        <v>737145</v>
      </c>
      <c r="E39" s="3">
        <v>149514</v>
      </c>
      <c r="F39" s="3">
        <v>7431591</v>
      </c>
      <c r="G39" s="24">
        <v>20.283920361064002</v>
      </c>
      <c r="H39" s="24">
        <v>67.785135107677476</v>
      </c>
      <c r="I39" s="24">
        <v>9.9190738564595389</v>
      </c>
      <c r="J39" s="24">
        <v>2.0118706747989763</v>
      </c>
    </row>
    <row r="40" spans="1:10">
      <c r="A40" s="4">
        <v>1970</v>
      </c>
      <c r="B40" s="3">
        <v>1692100</v>
      </c>
      <c r="C40" s="3">
        <v>5432347</v>
      </c>
      <c r="D40" s="3">
        <v>773517</v>
      </c>
      <c r="E40" s="3">
        <v>247628</v>
      </c>
      <c r="F40" s="3">
        <v>8145592</v>
      </c>
      <c r="G40" s="24">
        <v>20.773198559417168</v>
      </c>
      <c r="H40" s="24">
        <v>66.690634640183305</v>
      </c>
      <c r="I40" s="24">
        <v>9.4961422079573836</v>
      </c>
      <c r="J40" s="24">
        <v>3.0400245924421454</v>
      </c>
    </row>
    <row r="41" spans="1:10">
      <c r="A41" s="4">
        <v>1980</v>
      </c>
      <c r="B41" s="3">
        <v>1478789</v>
      </c>
      <c r="C41" s="3">
        <v>5637611</v>
      </c>
      <c r="D41" s="3">
        <v>856420</v>
      </c>
      <c r="E41" s="3">
        <v>395470</v>
      </c>
      <c r="F41" s="3">
        <v>8368290</v>
      </c>
      <c r="G41" s="24">
        <v>17.67134026186951</v>
      </c>
      <c r="H41" s="24">
        <v>67.368733636143105</v>
      </c>
      <c r="I41" s="24">
        <v>10.234109955558424</v>
      </c>
      <c r="J41" s="24">
        <v>4.7258161464289596</v>
      </c>
    </row>
    <row r="42" spans="1:10">
      <c r="A42" s="4">
        <v>1990</v>
      </c>
      <c r="B42" s="3">
        <v>1671462</v>
      </c>
      <c r="C42" s="3">
        <v>5041676</v>
      </c>
      <c r="D42" s="3">
        <v>923920</v>
      </c>
      <c r="E42" s="3">
        <v>607216</v>
      </c>
      <c r="F42" s="3">
        <v>8244274</v>
      </c>
      <c r="G42" s="24">
        <v>20.274216989876852</v>
      </c>
      <c r="H42" s="24">
        <v>61.153668594711917</v>
      </c>
      <c r="I42" s="24">
        <v>11.206808507334909</v>
      </c>
      <c r="J42" s="24">
        <v>7.365305908076321</v>
      </c>
    </row>
    <row r="43" spans="1:10">
      <c r="A43" s="4">
        <v>2000</v>
      </c>
      <c r="B43" s="3">
        <v>2240798</v>
      </c>
      <c r="C43" s="3">
        <v>4466803</v>
      </c>
      <c r="D43" s="3">
        <v>993349</v>
      </c>
      <c r="E43" s="3">
        <v>791446</v>
      </c>
      <c r="F43" s="3">
        <v>8492396</v>
      </c>
      <c r="G43" s="24">
        <v>26.385933957860654</v>
      </c>
      <c r="H43" s="24">
        <v>52.597676792273937</v>
      </c>
      <c r="I43" s="24">
        <v>11.696922753013402</v>
      </c>
      <c r="J43" s="24">
        <v>9.3194664968520069</v>
      </c>
    </row>
    <row r="44" spans="1:10">
      <c r="A44" s="4">
        <v>2001</v>
      </c>
      <c r="B44" s="3">
        <v>2306929</v>
      </c>
      <c r="C44" s="3">
        <v>4459438</v>
      </c>
      <c r="D44" s="3">
        <v>989407</v>
      </c>
      <c r="E44" s="3">
        <v>752527</v>
      </c>
      <c r="F44" s="3">
        <v>8508301</v>
      </c>
      <c r="G44" s="24">
        <v>27.113862097732557</v>
      </c>
      <c r="H44" s="24">
        <v>52.412790755757229</v>
      </c>
      <c r="I44" s="24">
        <v>11.628725876059157</v>
      </c>
      <c r="J44" s="24">
        <v>8.8446212704510572</v>
      </c>
    </row>
    <row r="45" spans="1:10">
      <c r="A45" s="4">
        <v>2006</v>
      </c>
      <c r="B45" s="3">
        <v>2554636</v>
      </c>
      <c r="C45" s="3">
        <v>4147433</v>
      </c>
      <c r="D45" s="3">
        <v>978566</v>
      </c>
      <c r="E45" s="3">
        <v>842503</v>
      </c>
      <c r="F45" s="3">
        <v>8523138</v>
      </c>
      <c r="G45" s="24">
        <v>29.972951276865398</v>
      </c>
      <c r="H45" s="24">
        <v>48.66086880207736</v>
      </c>
      <c r="I45" s="24">
        <v>11.481287760446914</v>
      </c>
      <c r="J45" s="24">
        <v>9.8848921606103293</v>
      </c>
    </row>
    <row r="46" spans="1:10">
      <c r="A46" s="4">
        <v>2007</v>
      </c>
      <c r="B46" s="3">
        <v>2606656</v>
      </c>
      <c r="C46" s="3">
        <v>4094390</v>
      </c>
      <c r="D46" s="3">
        <v>975463</v>
      </c>
      <c r="E46" s="3">
        <v>859995</v>
      </c>
      <c r="F46" s="3">
        <v>8536504</v>
      </c>
      <c r="G46" s="24">
        <v>30.535404188881071</v>
      </c>
      <c r="H46" s="24">
        <v>47.963311444591369</v>
      </c>
      <c r="I46" s="24">
        <v>11.426961200978761</v>
      </c>
      <c r="J46" s="24">
        <v>10.074323165548801</v>
      </c>
    </row>
    <row r="47" spans="1:10">
      <c r="A47" s="4">
        <v>2008</v>
      </c>
      <c r="B47" s="3">
        <v>2655169</v>
      </c>
      <c r="C47" s="3">
        <v>4032093</v>
      </c>
      <c r="D47" s="3">
        <v>971461</v>
      </c>
      <c r="E47" s="3">
        <v>877876</v>
      </c>
      <c r="F47" s="3">
        <v>8536599</v>
      </c>
      <c r="G47" s="24">
        <v>31.103358609207248</v>
      </c>
      <c r="H47" s="24">
        <v>47.233013990700513</v>
      </c>
      <c r="I47" s="24">
        <v>11.379953538874204</v>
      </c>
      <c r="J47" s="24">
        <v>10.283673861218032</v>
      </c>
    </row>
    <row r="48" spans="1:10" s="5" customFormat="1">
      <c r="A48" s="532" t="s">
        <v>22</v>
      </c>
      <c r="B48" s="533"/>
      <c r="C48" s="533"/>
      <c r="D48" s="533"/>
      <c r="E48" s="533"/>
      <c r="F48" s="533"/>
      <c r="G48" s="533"/>
      <c r="H48" s="533"/>
      <c r="I48" s="533"/>
      <c r="J48" s="533"/>
    </row>
    <row r="49" spans="1:10">
      <c r="A49" s="30" t="s">
        <v>58</v>
      </c>
      <c r="B49" s="3">
        <v>1769997</v>
      </c>
      <c r="C49" s="3">
        <v>236643</v>
      </c>
      <c r="D49" s="3">
        <v>637</v>
      </c>
      <c r="E49" s="3">
        <v>22450</v>
      </c>
      <c r="F49" s="3">
        <v>2029727</v>
      </c>
      <c r="G49" s="24">
        <v>87.203697837196827</v>
      </c>
      <c r="H49" s="24">
        <v>11.658858555855048</v>
      </c>
      <c r="I49" s="24">
        <v>3.1383530888636747E-2</v>
      </c>
      <c r="J49" s="24">
        <v>1.1060600760594899</v>
      </c>
    </row>
    <row r="50" spans="1:10">
      <c r="A50" s="30" t="s">
        <v>57</v>
      </c>
      <c r="B50" s="3">
        <v>532552</v>
      </c>
      <c r="C50" s="3">
        <v>859132</v>
      </c>
      <c r="D50" s="3">
        <v>7802</v>
      </c>
      <c r="E50" s="3">
        <v>171222</v>
      </c>
      <c r="F50" s="3">
        <v>1570708</v>
      </c>
      <c r="G50" s="24">
        <v>33.90521981170275</v>
      </c>
      <c r="H50" s="24">
        <v>54.697117478232748</v>
      </c>
      <c r="I50" s="24">
        <v>0.496718677182519</v>
      </c>
      <c r="J50" s="24">
        <v>10.900944032881988</v>
      </c>
    </row>
    <row r="51" spans="1:10">
      <c r="A51" s="30" t="s">
        <v>56</v>
      </c>
      <c r="B51" s="3">
        <v>164237</v>
      </c>
      <c r="C51" s="3">
        <v>827636</v>
      </c>
      <c r="D51" s="3">
        <v>36113</v>
      </c>
      <c r="E51" s="3">
        <v>230608</v>
      </c>
      <c r="F51" s="3">
        <v>1258594</v>
      </c>
      <c r="G51" s="24">
        <v>13.049243838759757</v>
      </c>
      <c r="H51" s="24">
        <v>65.758775268275542</v>
      </c>
      <c r="I51" s="24">
        <v>2.8693128999502617</v>
      </c>
      <c r="J51" s="24">
        <v>18.322667993014427</v>
      </c>
    </row>
    <row r="52" spans="1:10">
      <c r="A52" s="30" t="s">
        <v>55</v>
      </c>
      <c r="B52" s="3">
        <v>102570</v>
      </c>
      <c r="C52" s="3">
        <v>991596</v>
      </c>
      <c r="D52" s="3">
        <v>129399</v>
      </c>
      <c r="E52" s="3">
        <v>259697</v>
      </c>
      <c r="F52" s="3">
        <v>1483262</v>
      </c>
      <c r="G52" s="24">
        <v>6.9151640101344194</v>
      </c>
      <c r="H52" s="24">
        <v>66.852383462935066</v>
      </c>
      <c r="I52" s="24">
        <v>8.7239476235486375</v>
      </c>
      <c r="J52" s="24">
        <v>17.508504903381873</v>
      </c>
    </row>
    <row r="53" spans="1:10">
      <c r="A53" s="30" t="s">
        <v>54</v>
      </c>
      <c r="B53" s="3">
        <v>44146</v>
      </c>
      <c r="C53" s="3">
        <v>673359</v>
      </c>
      <c r="D53" s="3">
        <v>225373</v>
      </c>
      <c r="E53" s="3">
        <v>127024</v>
      </c>
      <c r="F53" s="3">
        <v>1069902</v>
      </c>
      <c r="G53" s="24">
        <v>4.1261723036315479</v>
      </c>
      <c r="H53" s="24">
        <v>62.936511942215269</v>
      </c>
      <c r="I53" s="24">
        <v>21.064826498127868</v>
      </c>
      <c r="J53" s="24">
        <v>11.872489256025318</v>
      </c>
    </row>
    <row r="54" spans="1:10">
      <c r="A54" s="30" t="s">
        <v>43</v>
      </c>
      <c r="B54" s="3">
        <v>41667</v>
      </c>
      <c r="C54" s="3">
        <v>443727</v>
      </c>
      <c r="D54" s="3">
        <v>572137</v>
      </c>
      <c r="E54" s="3">
        <v>66875</v>
      </c>
      <c r="F54" s="3">
        <v>1124406</v>
      </c>
      <c r="G54" s="24">
        <v>3.7056899376203969</v>
      </c>
      <c r="H54" s="24">
        <v>39.463236588918946</v>
      </c>
      <c r="I54" s="24">
        <v>50.88348870425807</v>
      </c>
      <c r="J54" s="24">
        <v>5.9475847692025834</v>
      </c>
    </row>
  </sheetData>
  <mergeCells count="13">
    <mergeCell ref="A4:J4"/>
    <mergeCell ref="A48:J48"/>
    <mergeCell ref="A31:J31"/>
    <mergeCell ref="A14:J14"/>
    <mergeCell ref="A21:J21"/>
    <mergeCell ref="A38:J38"/>
    <mergeCell ref="G3:J3"/>
    <mergeCell ref="A2:A3"/>
    <mergeCell ref="B2:B3"/>
    <mergeCell ref="C2:C3"/>
    <mergeCell ref="D2:D3"/>
    <mergeCell ref="E2:E3"/>
    <mergeCell ref="F2:F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7B434-B848-463E-A661-DCD1DDB00BE1}">
  <sheetPr codeName="Munka2"/>
  <dimension ref="A1:I25"/>
  <sheetViews>
    <sheetView zoomScaleNormal="100" workbookViewId="0"/>
  </sheetViews>
  <sheetFormatPr defaultRowHeight="11.25"/>
  <cols>
    <col min="1" max="5" width="10.28515625" style="32" customWidth="1"/>
    <col min="6" max="16384" width="9.140625" style="32"/>
  </cols>
  <sheetData>
    <row r="1" spans="1:9" ht="12" thickBot="1">
      <c r="A1" s="49" t="s">
        <v>72</v>
      </c>
      <c r="B1" s="49"/>
      <c r="C1" s="49"/>
      <c r="D1" s="49"/>
      <c r="E1" s="48"/>
      <c r="F1" s="47"/>
    </row>
    <row r="2" spans="1:9" s="46" customFormat="1" ht="12.75">
      <c r="A2" s="534" t="s">
        <v>8</v>
      </c>
      <c r="B2" s="534" t="s">
        <v>71</v>
      </c>
      <c r="C2" s="534" t="s">
        <v>66</v>
      </c>
      <c r="D2" s="534" t="s">
        <v>65</v>
      </c>
      <c r="E2" s="534" t="s">
        <v>70</v>
      </c>
      <c r="F2" s="536" t="s">
        <v>69</v>
      </c>
      <c r="G2" s="536"/>
      <c r="H2" s="536"/>
      <c r="I2" s="537" t="s">
        <v>68</v>
      </c>
    </row>
    <row r="3" spans="1:9" s="42" customFormat="1" ht="22.5">
      <c r="A3" s="535"/>
      <c r="B3" s="535"/>
      <c r="C3" s="535"/>
      <c r="D3" s="535"/>
      <c r="E3" s="535"/>
      <c r="F3" s="45" t="s">
        <v>67</v>
      </c>
      <c r="G3" s="44" t="s">
        <v>66</v>
      </c>
      <c r="H3" s="43" t="s">
        <v>65</v>
      </c>
      <c r="I3" s="538"/>
    </row>
    <row r="4" spans="1:9" s="41" customFormat="1">
      <c r="A4" s="37">
        <v>1960</v>
      </c>
      <c r="B4" s="40">
        <v>5</v>
      </c>
      <c r="C4" s="40">
        <v>58</v>
      </c>
      <c r="D4" s="39">
        <v>3210</v>
      </c>
      <c r="E4" s="39">
        <v>3273</v>
      </c>
      <c r="F4" s="38">
        <v>1804606</v>
      </c>
      <c r="G4" s="38">
        <v>2153801</v>
      </c>
      <c r="H4" s="38">
        <v>6002637</v>
      </c>
      <c r="I4" s="38">
        <v>9961044</v>
      </c>
    </row>
    <row r="5" spans="1:9" s="41" customFormat="1">
      <c r="A5" s="37">
        <v>1970</v>
      </c>
      <c r="B5" s="40">
        <v>5</v>
      </c>
      <c r="C5" s="40">
        <v>71</v>
      </c>
      <c r="D5" s="39">
        <v>3135</v>
      </c>
      <c r="E5" s="39">
        <v>3211</v>
      </c>
      <c r="F5" s="33">
        <v>1945083</v>
      </c>
      <c r="G5" s="33">
        <v>2721768</v>
      </c>
      <c r="H5" s="33">
        <v>5655248</v>
      </c>
      <c r="I5" s="33">
        <v>10322099</v>
      </c>
    </row>
    <row r="6" spans="1:9">
      <c r="A6" s="37">
        <v>1980</v>
      </c>
      <c r="B6" s="40">
        <v>6</v>
      </c>
      <c r="C6" s="40">
        <v>90</v>
      </c>
      <c r="D6" s="39">
        <v>3026</v>
      </c>
      <c r="E6" s="39">
        <f t="shared" ref="E6:E24" si="0">SUM(B6:D6)</f>
        <v>3122</v>
      </c>
      <c r="F6" s="33">
        <v>2059347</v>
      </c>
      <c r="G6" s="33">
        <v>3642218</v>
      </c>
      <c r="H6" s="33">
        <v>5007898</v>
      </c>
      <c r="I6" s="33">
        <v>10709463</v>
      </c>
    </row>
    <row r="7" spans="1:9">
      <c r="A7" s="37">
        <v>1990</v>
      </c>
      <c r="B7" s="36">
        <v>9</v>
      </c>
      <c r="C7" s="36">
        <v>157</v>
      </c>
      <c r="D7" s="35">
        <v>2904</v>
      </c>
      <c r="E7" s="35">
        <f t="shared" si="0"/>
        <v>3070</v>
      </c>
      <c r="F7" s="33">
        <v>2016774</v>
      </c>
      <c r="G7" s="33">
        <v>4399485</v>
      </c>
      <c r="H7" s="33">
        <v>3958564</v>
      </c>
      <c r="I7" s="33">
        <v>10374823</v>
      </c>
    </row>
    <row r="8" spans="1:9">
      <c r="A8" s="37">
        <v>1991</v>
      </c>
      <c r="B8" s="36">
        <v>21</v>
      </c>
      <c r="C8" s="36">
        <v>148</v>
      </c>
      <c r="D8" s="35">
        <v>2905</v>
      </c>
      <c r="E8" s="35">
        <f t="shared" si="0"/>
        <v>3074</v>
      </c>
      <c r="F8" s="38">
        <v>2016458</v>
      </c>
      <c r="G8" s="38">
        <v>4430463</v>
      </c>
      <c r="H8" s="38">
        <v>3926232</v>
      </c>
      <c r="I8" s="38">
        <v>10373153</v>
      </c>
    </row>
    <row r="9" spans="1:9">
      <c r="A9" s="37">
        <v>1992</v>
      </c>
      <c r="B9" s="36">
        <v>21</v>
      </c>
      <c r="C9" s="36">
        <v>156</v>
      </c>
      <c r="D9" s="35">
        <v>2915</v>
      </c>
      <c r="E9" s="35">
        <f t="shared" si="0"/>
        <v>3092</v>
      </c>
      <c r="F9" s="33">
        <v>2012591</v>
      </c>
      <c r="G9" s="33">
        <v>4485556</v>
      </c>
      <c r="H9" s="33">
        <v>3875500</v>
      </c>
      <c r="I9" s="33">
        <v>10373647</v>
      </c>
    </row>
    <row r="10" spans="1:9">
      <c r="A10" s="37">
        <v>1993</v>
      </c>
      <c r="B10" s="36">
        <v>21</v>
      </c>
      <c r="C10" s="36">
        <v>163</v>
      </c>
      <c r="D10" s="35">
        <v>2924</v>
      </c>
      <c r="E10" s="35">
        <f t="shared" si="0"/>
        <v>3108</v>
      </c>
      <c r="F10" s="33">
        <v>2003740</v>
      </c>
      <c r="G10" s="33">
        <v>4542011</v>
      </c>
      <c r="H10" s="33">
        <v>3819284</v>
      </c>
      <c r="I10" s="33">
        <v>10365035</v>
      </c>
    </row>
    <row r="11" spans="1:9">
      <c r="A11" s="37">
        <v>1994</v>
      </c>
      <c r="B11" s="36">
        <v>21</v>
      </c>
      <c r="C11" s="36">
        <v>173</v>
      </c>
      <c r="D11" s="35">
        <v>2920</v>
      </c>
      <c r="E11" s="35">
        <f t="shared" si="0"/>
        <v>3114</v>
      </c>
      <c r="F11" s="33">
        <v>1989188</v>
      </c>
      <c r="G11" s="33">
        <v>4607866</v>
      </c>
      <c r="H11" s="33">
        <v>3752956</v>
      </c>
      <c r="I11" s="33">
        <v>10350010</v>
      </c>
    </row>
    <row r="12" spans="1:9">
      <c r="A12" s="37">
        <v>1995</v>
      </c>
      <c r="B12" s="36">
        <v>23</v>
      </c>
      <c r="C12" s="36">
        <v>171</v>
      </c>
      <c r="D12" s="35">
        <v>2931</v>
      </c>
      <c r="E12" s="35">
        <f t="shared" si="0"/>
        <v>3125</v>
      </c>
      <c r="F12" s="38">
        <v>1921600</v>
      </c>
      <c r="G12" s="38">
        <v>4565063</v>
      </c>
      <c r="H12" s="38">
        <v>3850037</v>
      </c>
      <c r="I12" s="38">
        <v>10336700</v>
      </c>
    </row>
    <row r="13" spans="1:9">
      <c r="A13" s="37">
        <v>1996</v>
      </c>
      <c r="B13" s="36">
        <v>23</v>
      </c>
      <c r="C13" s="36">
        <v>177</v>
      </c>
      <c r="D13" s="35">
        <v>2926</v>
      </c>
      <c r="E13" s="35">
        <f t="shared" si="0"/>
        <v>3126</v>
      </c>
      <c r="F13" s="33">
        <v>1896403</v>
      </c>
      <c r="G13" s="33">
        <v>4593111</v>
      </c>
      <c r="H13" s="33">
        <v>3831715</v>
      </c>
      <c r="I13" s="33">
        <v>10321229</v>
      </c>
    </row>
    <row r="14" spans="1:9">
      <c r="A14" s="37">
        <v>1997</v>
      </c>
      <c r="B14" s="36">
        <v>23</v>
      </c>
      <c r="C14" s="36">
        <v>183</v>
      </c>
      <c r="D14" s="35">
        <v>2921</v>
      </c>
      <c r="E14" s="35">
        <f t="shared" si="0"/>
        <v>3127</v>
      </c>
      <c r="F14" s="33">
        <v>1873809</v>
      </c>
      <c r="G14" s="33">
        <v>4630637</v>
      </c>
      <c r="H14" s="33">
        <v>3796801</v>
      </c>
      <c r="I14" s="33">
        <v>10301247</v>
      </c>
    </row>
    <row r="15" spans="1:9">
      <c r="A15" s="37">
        <v>1998</v>
      </c>
      <c r="B15" s="36">
        <v>23</v>
      </c>
      <c r="C15" s="36">
        <v>195</v>
      </c>
      <c r="D15" s="35">
        <v>2913</v>
      </c>
      <c r="E15" s="35">
        <f t="shared" si="0"/>
        <v>3131</v>
      </c>
      <c r="F15" s="33">
        <v>1846650</v>
      </c>
      <c r="G15" s="33">
        <v>4698091</v>
      </c>
      <c r="H15" s="33">
        <v>3734983</v>
      </c>
      <c r="I15" s="33">
        <v>10279724</v>
      </c>
    </row>
    <row r="16" spans="1:9">
      <c r="A16" s="37">
        <v>1999</v>
      </c>
      <c r="B16" s="36">
        <v>23</v>
      </c>
      <c r="C16" s="36">
        <v>195</v>
      </c>
      <c r="D16" s="35">
        <v>2913</v>
      </c>
      <c r="E16" s="35">
        <f t="shared" si="0"/>
        <v>3131</v>
      </c>
      <c r="F16" s="33">
        <v>1821394</v>
      </c>
      <c r="G16" s="33">
        <v>4689842</v>
      </c>
      <c r="H16" s="33">
        <v>3742180</v>
      </c>
      <c r="I16" s="33">
        <v>10253416</v>
      </c>
    </row>
    <row r="17" spans="1:9">
      <c r="A17" s="37">
        <v>2000</v>
      </c>
      <c r="B17" s="36">
        <v>23</v>
      </c>
      <c r="C17" s="36">
        <v>199</v>
      </c>
      <c r="D17" s="35">
        <v>2913</v>
      </c>
      <c r="E17" s="35">
        <f t="shared" si="0"/>
        <v>3135</v>
      </c>
      <c r="F17" s="33">
        <v>1791098</v>
      </c>
      <c r="G17" s="33">
        <v>4712375</v>
      </c>
      <c r="H17" s="33">
        <v>3718171</v>
      </c>
      <c r="I17" s="33">
        <v>10221644</v>
      </c>
    </row>
    <row r="18" spans="1:9">
      <c r="A18" s="37">
        <v>2001</v>
      </c>
      <c r="B18" s="36">
        <v>23</v>
      </c>
      <c r="C18" s="36">
        <v>214</v>
      </c>
      <c r="D18" s="35">
        <v>2898</v>
      </c>
      <c r="E18" s="35">
        <f t="shared" si="0"/>
        <v>3135</v>
      </c>
      <c r="F18" s="33">
        <v>1759209</v>
      </c>
      <c r="G18" s="33">
        <v>4803542</v>
      </c>
      <c r="H18" s="33">
        <v>3637547</v>
      </c>
      <c r="I18" s="33">
        <v>10200298</v>
      </c>
    </row>
    <row r="19" spans="1:9">
      <c r="A19" s="37">
        <v>2002</v>
      </c>
      <c r="B19" s="36">
        <v>23</v>
      </c>
      <c r="C19" s="36">
        <v>229</v>
      </c>
      <c r="D19" s="35">
        <v>2883</v>
      </c>
      <c r="E19" s="35">
        <f t="shared" si="0"/>
        <v>3135</v>
      </c>
      <c r="F19" s="33">
        <v>1739569</v>
      </c>
      <c r="G19" s="33">
        <v>4886649</v>
      </c>
      <c r="H19" s="33">
        <v>3548635</v>
      </c>
      <c r="I19" s="33">
        <v>10174853</v>
      </c>
    </row>
    <row r="20" spans="1:9">
      <c r="A20" s="37">
        <v>2003</v>
      </c>
      <c r="B20" s="36">
        <v>23</v>
      </c>
      <c r="C20" s="36">
        <v>229</v>
      </c>
      <c r="D20" s="35">
        <v>2893</v>
      </c>
      <c r="E20" s="35">
        <f t="shared" si="0"/>
        <v>3145</v>
      </c>
      <c r="F20" s="33">
        <v>1719342</v>
      </c>
      <c r="G20" s="33">
        <v>4863453</v>
      </c>
      <c r="H20" s="33">
        <v>3559567</v>
      </c>
      <c r="I20" s="33">
        <v>10142362</v>
      </c>
    </row>
    <row r="21" spans="1:9">
      <c r="A21" s="37">
        <v>2004</v>
      </c>
      <c r="B21" s="36">
        <v>23</v>
      </c>
      <c r="C21" s="36">
        <v>233</v>
      </c>
      <c r="D21" s="35">
        <v>2889</v>
      </c>
      <c r="E21" s="35">
        <f t="shared" si="0"/>
        <v>3145</v>
      </c>
      <c r="F21" s="33">
        <v>1705309</v>
      </c>
      <c r="G21" s="33">
        <v>4876082</v>
      </c>
      <c r="H21" s="33">
        <v>3535351</v>
      </c>
      <c r="I21" s="33">
        <v>10116742</v>
      </c>
    </row>
    <row r="22" spans="1:9">
      <c r="A22" s="37">
        <v>2005</v>
      </c>
      <c r="B22" s="36">
        <v>23</v>
      </c>
      <c r="C22" s="36">
        <v>251</v>
      </c>
      <c r="D22" s="35">
        <v>2871</v>
      </c>
      <c r="E22" s="35">
        <f t="shared" si="0"/>
        <v>3145</v>
      </c>
      <c r="F22" s="33">
        <v>1697343</v>
      </c>
      <c r="G22" s="33">
        <v>4978737</v>
      </c>
      <c r="H22" s="33">
        <v>3421469</v>
      </c>
      <c r="I22" s="33">
        <v>10097549</v>
      </c>
    </row>
    <row r="23" spans="1:9">
      <c r="A23" s="37">
        <v>2006</v>
      </c>
      <c r="B23" s="36">
        <v>23</v>
      </c>
      <c r="C23" s="36">
        <v>266</v>
      </c>
      <c r="D23" s="35">
        <v>2856</v>
      </c>
      <c r="E23" s="35">
        <f t="shared" si="0"/>
        <v>3145</v>
      </c>
      <c r="F23" s="33">
        <v>1698106</v>
      </c>
      <c r="G23" s="33">
        <v>5053394</v>
      </c>
      <c r="H23" s="33">
        <v>3325081</v>
      </c>
      <c r="I23" s="33">
        <v>10076581</v>
      </c>
    </row>
    <row r="24" spans="1:9">
      <c r="A24" s="37">
        <v>2007</v>
      </c>
      <c r="B24" s="36">
        <v>24</v>
      </c>
      <c r="C24" s="36">
        <v>265</v>
      </c>
      <c r="D24" s="35">
        <v>2863</v>
      </c>
      <c r="E24" s="35">
        <f t="shared" si="0"/>
        <v>3152</v>
      </c>
      <c r="F24" s="33">
        <v>1696128</v>
      </c>
      <c r="G24" s="33">
        <v>5042974</v>
      </c>
      <c r="H24" s="33">
        <v>3327056</v>
      </c>
      <c r="I24" s="33">
        <v>10066158</v>
      </c>
    </row>
    <row r="25" spans="1:9">
      <c r="A25" s="37">
        <v>2008</v>
      </c>
      <c r="B25" s="36">
        <v>24</v>
      </c>
      <c r="C25" s="36">
        <v>274</v>
      </c>
      <c r="D25" s="35">
        <v>2854</v>
      </c>
      <c r="E25" s="35">
        <v>3152</v>
      </c>
      <c r="F25" s="34">
        <v>1702297</v>
      </c>
      <c r="G25" s="34">
        <v>5101142</v>
      </c>
      <c r="H25" s="34">
        <v>3241962</v>
      </c>
      <c r="I25" s="33">
        <v>10045401</v>
      </c>
    </row>
  </sheetData>
  <mergeCells count="7">
    <mergeCell ref="E2:E3"/>
    <mergeCell ref="F2:H2"/>
    <mergeCell ref="I2:I3"/>
    <mergeCell ref="A2:A3"/>
    <mergeCell ref="B2:B3"/>
    <mergeCell ref="C2:C3"/>
    <mergeCell ref="D2:D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DF435-0A6D-4DFA-9048-01414C1929F2}">
  <sheetPr codeName="Munka22"/>
  <dimension ref="A1:K23"/>
  <sheetViews>
    <sheetView zoomScaleNormal="100" workbookViewId="0"/>
  </sheetViews>
  <sheetFormatPr defaultRowHeight="11.25"/>
  <cols>
    <col min="1" max="1" width="6.5703125" style="50" customWidth="1"/>
    <col min="2" max="11" width="8.140625" style="50" customWidth="1"/>
    <col min="12" max="16384" width="9.140625" style="50"/>
  </cols>
  <sheetData>
    <row r="1" spans="1:11" ht="12" thickBot="1">
      <c r="A1" s="56" t="s">
        <v>79</v>
      </c>
      <c r="B1" s="56"/>
      <c r="C1" s="56"/>
      <c r="D1" s="56"/>
      <c r="E1" s="56"/>
      <c r="F1" s="56"/>
      <c r="G1" s="56"/>
      <c r="H1" s="56"/>
      <c r="I1" s="56"/>
      <c r="J1" s="56"/>
      <c r="K1" s="56"/>
    </row>
    <row r="2" spans="1:11">
      <c r="A2" s="519" t="s">
        <v>8</v>
      </c>
      <c r="B2" s="517" t="s">
        <v>78</v>
      </c>
      <c r="C2" s="539" t="s">
        <v>67</v>
      </c>
      <c r="D2" s="540"/>
      <c r="E2" s="541"/>
      <c r="F2" s="539" t="s">
        <v>66</v>
      </c>
      <c r="G2" s="540"/>
      <c r="H2" s="541"/>
      <c r="I2" s="539" t="s">
        <v>65</v>
      </c>
      <c r="J2" s="540"/>
      <c r="K2" s="540"/>
    </row>
    <row r="3" spans="1:11" ht="22.5">
      <c r="A3" s="520"/>
      <c r="B3" s="518"/>
      <c r="C3" s="55" t="s">
        <v>77</v>
      </c>
      <c r="D3" s="55" t="s">
        <v>76</v>
      </c>
      <c r="E3" s="55" t="s">
        <v>75</v>
      </c>
      <c r="F3" s="55" t="s">
        <v>77</v>
      </c>
      <c r="G3" s="55" t="s">
        <v>76</v>
      </c>
      <c r="H3" s="55" t="s">
        <v>75</v>
      </c>
      <c r="I3" s="55" t="s">
        <v>77</v>
      </c>
      <c r="J3" s="55" t="s">
        <v>76</v>
      </c>
      <c r="K3" s="54" t="s">
        <v>75</v>
      </c>
    </row>
    <row r="4" spans="1:11">
      <c r="A4" s="531" t="s">
        <v>74</v>
      </c>
      <c r="B4" s="531"/>
      <c r="C4" s="531"/>
      <c r="D4" s="531"/>
      <c r="E4" s="531"/>
      <c r="F4" s="531"/>
      <c r="G4" s="531"/>
      <c r="H4" s="531"/>
      <c r="I4" s="531"/>
      <c r="J4" s="531"/>
      <c r="K4" s="531"/>
    </row>
    <row r="5" spans="1:11">
      <c r="A5" s="53">
        <v>1990</v>
      </c>
      <c r="B5" s="51">
        <v>213625</v>
      </c>
      <c r="C5" s="51">
        <v>25422</v>
      </c>
      <c r="D5" s="51">
        <v>21798</v>
      </c>
      <c r="E5" s="51">
        <v>3624</v>
      </c>
      <c r="F5" s="51">
        <v>79285</v>
      </c>
      <c r="G5" s="51">
        <v>86603</v>
      </c>
      <c r="H5" s="51">
        <v>-7318</v>
      </c>
      <c r="I5" s="51">
        <v>108918</v>
      </c>
      <c r="J5" s="51">
        <v>105224</v>
      </c>
      <c r="K5" s="51">
        <v>3694</v>
      </c>
    </row>
    <row r="6" spans="1:11">
      <c r="A6" s="53">
        <v>2000</v>
      </c>
      <c r="B6" s="51">
        <f>+C6+F6+I6</f>
        <v>229007</v>
      </c>
      <c r="C6" s="51">
        <v>19318</v>
      </c>
      <c r="D6" s="51">
        <v>37153</v>
      </c>
      <c r="E6" s="51">
        <f>+C6-D6</f>
        <v>-17835</v>
      </c>
      <c r="F6" s="51">
        <v>90560</v>
      </c>
      <c r="G6" s="51">
        <v>96322</v>
      </c>
      <c r="H6" s="51">
        <f>+F6-G6</f>
        <v>-5762</v>
      </c>
      <c r="I6" s="51">
        <v>119129</v>
      </c>
      <c r="J6" s="51">
        <v>95532</v>
      </c>
      <c r="K6" s="51">
        <f>+I6-J6</f>
        <v>23597</v>
      </c>
    </row>
    <row r="7" spans="1:11">
      <c r="A7" s="53">
        <v>2001</v>
      </c>
      <c r="B7" s="51">
        <v>216853</v>
      </c>
      <c r="C7" s="51">
        <v>18700</v>
      </c>
      <c r="D7" s="51">
        <v>32687</v>
      </c>
      <c r="E7" s="51">
        <f>+C7-D7</f>
        <v>-13987</v>
      </c>
      <c r="F7" s="51">
        <v>88894</v>
      </c>
      <c r="G7" s="51">
        <v>94723</v>
      </c>
      <c r="H7" s="51">
        <f>+F7-G7</f>
        <v>-5829</v>
      </c>
      <c r="I7" s="51">
        <v>109259</v>
      </c>
      <c r="J7" s="51">
        <v>89443</v>
      </c>
      <c r="K7" s="51">
        <f>+I7-J7</f>
        <v>19816</v>
      </c>
    </row>
    <row r="8" spans="1:11">
      <c r="A8" s="53">
        <v>2002</v>
      </c>
      <c r="B8" s="51">
        <v>232717</v>
      </c>
      <c r="C8" s="51">
        <v>22248</v>
      </c>
      <c r="D8" s="51">
        <v>33316</v>
      </c>
      <c r="E8" s="51">
        <v>-11068</v>
      </c>
      <c r="F8" s="51">
        <v>98808</v>
      </c>
      <c r="G8" s="51">
        <v>105022</v>
      </c>
      <c r="H8" s="51">
        <v>-6214</v>
      </c>
      <c r="I8" s="51">
        <v>111661</v>
      </c>
      <c r="J8" s="51">
        <v>94379</v>
      </c>
      <c r="K8" s="51">
        <v>17282</v>
      </c>
    </row>
    <row r="9" spans="1:11">
      <c r="A9" s="53">
        <v>2003</v>
      </c>
      <c r="B9" s="51">
        <v>242537</v>
      </c>
      <c r="C9" s="51">
        <v>23932</v>
      </c>
      <c r="D9" s="51">
        <v>35670</v>
      </c>
      <c r="E9" s="51">
        <v>-11738</v>
      </c>
      <c r="F9" s="51">
        <v>102371</v>
      </c>
      <c r="G9" s="51">
        <v>109079</v>
      </c>
      <c r="H9" s="51">
        <v>-6708</v>
      </c>
      <c r="I9" s="51">
        <v>116234</v>
      </c>
      <c r="J9" s="51">
        <v>97788</v>
      </c>
      <c r="K9" s="51">
        <v>18446</v>
      </c>
    </row>
    <row r="10" spans="1:11">
      <c r="A10" s="53">
        <v>2004</v>
      </c>
      <c r="B10" s="51">
        <v>218567</v>
      </c>
      <c r="C10" s="51">
        <v>21997</v>
      </c>
      <c r="D10" s="51">
        <v>32682</v>
      </c>
      <c r="E10" s="51">
        <v>-10685</v>
      </c>
      <c r="F10" s="51">
        <v>92204</v>
      </c>
      <c r="G10" s="51">
        <v>96627</v>
      </c>
      <c r="H10" s="51">
        <v>-4423</v>
      </c>
      <c r="I10" s="51">
        <v>104366</v>
      </c>
      <c r="J10" s="51">
        <v>89258</v>
      </c>
      <c r="K10" s="51">
        <v>15108</v>
      </c>
    </row>
    <row r="11" spans="1:11">
      <c r="A11" s="53">
        <v>2005</v>
      </c>
      <c r="B11" s="51">
        <v>222275</v>
      </c>
      <c r="C11" s="51">
        <v>23139</v>
      </c>
      <c r="D11" s="51">
        <v>29403</v>
      </c>
      <c r="E11" s="51">
        <v>-6264</v>
      </c>
      <c r="F11" s="51">
        <v>98019</v>
      </c>
      <c r="G11" s="51">
        <v>100144</v>
      </c>
      <c r="H11" s="51">
        <v>-2125</v>
      </c>
      <c r="I11" s="51">
        <v>101117</v>
      </c>
      <c r="J11" s="51">
        <v>92728</v>
      </c>
      <c r="K11" s="51">
        <v>8389</v>
      </c>
    </row>
    <row r="12" spans="1:11">
      <c r="A12" s="53">
        <v>2006</v>
      </c>
      <c r="B12" s="51">
        <v>253562</v>
      </c>
      <c r="C12" s="51">
        <v>28306</v>
      </c>
      <c r="D12" s="51">
        <v>33111</v>
      </c>
      <c r="E12" s="51">
        <v>-4805</v>
      </c>
      <c r="F12" s="51">
        <v>116972</v>
      </c>
      <c r="G12" s="51">
        <v>117159</v>
      </c>
      <c r="H12" s="51">
        <v>-187</v>
      </c>
      <c r="I12" s="51">
        <v>108284</v>
      </c>
      <c r="J12" s="51">
        <v>103292</v>
      </c>
      <c r="K12" s="51">
        <v>4992</v>
      </c>
    </row>
    <row r="13" spans="1:11">
      <c r="A13" s="53">
        <v>2007</v>
      </c>
      <c r="B13" s="51">
        <v>255221</v>
      </c>
      <c r="C13" s="51">
        <v>32017</v>
      </c>
      <c r="D13" s="51">
        <v>33633</v>
      </c>
      <c r="E13" s="51">
        <v>-1616</v>
      </c>
      <c r="F13" s="51">
        <v>118378</v>
      </c>
      <c r="G13" s="51">
        <v>118167</v>
      </c>
      <c r="H13" s="51">
        <v>211</v>
      </c>
      <c r="I13" s="51">
        <v>104826</v>
      </c>
      <c r="J13" s="51">
        <v>103421</v>
      </c>
      <c r="K13" s="51">
        <v>1405</v>
      </c>
    </row>
    <row r="14" spans="1:11">
      <c r="A14" s="523" t="s">
        <v>73</v>
      </c>
      <c r="B14" s="523"/>
      <c r="C14" s="523"/>
      <c r="D14" s="523"/>
      <c r="E14" s="523"/>
      <c r="F14" s="523"/>
      <c r="G14" s="523"/>
      <c r="H14" s="523"/>
      <c r="I14" s="523"/>
      <c r="J14" s="523"/>
      <c r="K14" s="523"/>
    </row>
    <row r="15" spans="1:11">
      <c r="A15" s="52">
        <v>1990</v>
      </c>
      <c r="B15" s="51">
        <v>261006</v>
      </c>
      <c r="C15" s="51">
        <v>55578</v>
      </c>
      <c r="D15" s="51">
        <v>47451</v>
      </c>
      <c r="E15" s="51">
        <v>8127</v>
      </c>
      <c r="F15" s="51">
        <v>118867</v>
      </c>
      <c r="G15" s="51">
        <v>116438</v>
      </c>
      <c r="H15" s="51">
        <v>2429</v>
      </c>
      <c r="I15" s="51">
        <v>86561</v>
      </c>
      <c r="J15" s="51">
        <v>97117</v>
      </c>
      <c r="K15" s="51">
        <v>-10556</v>
      </c>
    </row>
    <row r="16" spans="1:11">
      <c r="A16" s="52">
        <v>2000</v>
      </c>
      <c r="B16" s="51">
        <f>+C16+F16+I16</f>
        <v>175972</v>
      </c>
      <c r="C16" s="51">
        <v>26072</v>
      </c>
      <c r="D16" s="51">
        <v>26613</v>
      </c>
      <c r="E16" s="51">
        <f>+C16-D16</f>
        <v>-541</v>
      </c>
      <c r="F16" s="51">
        <v>85889</v>
      </c>
      <c r="G16" s="51">
        <v>86866</v>
      </c>
      <c r="H16" s="51">
        <f>+F16-G16</f>
        <v>-977</v>
      </c>
      <c r="I16" s="51">
        <v>64011</v>
      </c>
      <c r="J16" s="51">
        <v>62493</v>
      </c>
      <c r="K16" s="51">
        <f>+I16-J16</f>
        <v>1518</v>
      </c>
    </row>
    <row r="17" spans="1:11">
      <c r="A17" s="52">
        <v>2001</v>
      </c>
      <c r="B17" s="51">
        <v>183024</v>
      </c>
      <c r="C17" s="51">
        <v>26678</v>
      </c>
      <c r="D17" s="51">
        <v>26891</v>
      </c>
      <c r="E17" s="51">
        <f>+C17-D17</f>
        <v>-213</v>
      </c>
      <c r="F17" s="51">
        <v>91329</v>
      </c>
      <c r="G17" s="51">
        <v>92521</v>
      </c>
      <c r="H17" s="51">
        <f>+F17-G17</f>
        <v>-1192</v>
      </c>
      <c r="I17" s="51">
        <v>65017</v>
      </c>
      <c r="J17" s="51">
        <v>63612</v>
      </c>
      <c r="K17" s="51">
        <f>+I17-J17</f>
        <v>1405</v>
      </c>
    </row>
    <row r="18" spans="1:11">
      <c r="A18" s="52">
        <v>2002</v>
      </c>
      <c r="B18" s="51">
        <v>187002</v>
      </c>
      <c r="C18" s="51">
        <v>27390</v>
      </c>
      <c r="D18" s="51">
        <v>27380</v>
      </c>
      <c r="E18" s="51">
        <v>10</v>
      </c>
      <c r="F18" s="51">
        <v>95046</v>
      </c>
      <c r="G18" s="51">
        <v>95097</v>
      </c>
      <c r="H18" s="51">
        <v>-51</v>
      </c>
      <c r="I18" s="51">
        <v>64566</v>
      </c>
      <c r="J18" s="51">
        <v>64525</v>
      </c>
      <c r="K18" s="51">
        <v>41</v>
      </c>
    </row>
    <row r="19" spans="1:11">
      <c r="A19" s="52">
        <v>2003</v>
      </c>
      <c r="B19" s="51">
        <v>192834</v>
      </c>
      <c r="C19" s="51">
        <v>28671</v>
      </c>
      <c r="D19" s="51">
        <v>27212</v>
      </c>
      <c r="E19" s="51">
        <v>1459</v>
      </c>
      <c r="F19" s="51">
        <v>97552</v>
      </c>
      <c r="G19" s="51">
        <v>95915</v>
      </c>
      <c r="H19" s="51">
        <v>1637</v>
      </c>
      <c r="I19" s="51">
        <v>66611</v>
      </c>
      <c r="J19" s="51">
        <v>69707</v>
      </c>
      <c r="K19" s="51">
        <v>-3096</v>
      </c>
    </row>
    <row r="20" spans="1:11">
      <c r="A20" s="52">
        <v>2004</v>
      </c>
      <c r="B20" s="51">
        <v>200897</v>
      </c>
      <c r="C20" s="51">
        <v>31546</v>
      </c>
      <c r="D20" s="51">
        <v>28100</v>
      </c>
      <c r="E20" s="51">
        <v>3446</v>
      </c>
      <c r="F20" s="51">
        <v>100848</v>
      </c>
      <c r="G20" s="51">
        <v>99922</v>
      </c>
      <c r="H20" s="51">
        <v>926</v>
      </c>
      <c r="I20" s="51">
        <v>68503</v>
      </c>
      <c r="J20" s="51">
        <v>72875</v>
      </c>
      <c r="K20" s="51">
        <v>-4372</v>
      </c>
    </row>
    <row r="21" spans="1:11">
      <c r="A21" s="52">
        <v>2005</v>
      </c>
      <c r="B21" s="51">
        <v>210878</v>
      </c>
      <c r="C21" s="51">
        <v>30783</v>
      </c>
      <c r="D21" s="51">
        <v>28969</v>
      </c>
      <c r="E21" s="51">
        <v>1814</v>
      </c>
      <c r="F21" s="51">
        <v>109070</v>
      </c>
      <c r="G21" s="51">
        <v>107669</v>
      </c>
      <c r="H21" s="51">
        <v>1401</v>
      </c>
      <c r="I21" s="51">
        <v>71025</v>
      </c>
      <c r="J21" s="51">
        <v>74240</v>
      </c>
      <c r="K21" s="51">
        <v>-3215</v>
      </c>
    </row>
    <row r="22" spans="1:11">
      <c r="A22" s="52">
        <v>2006</v>
      </c>
      <c r="B22" s="51">
        <v>235633</v>
      </c>
      <c r="C22" s="51">
        <v>35231</v>
      </c>
      <c r="D22" s="51">
        <v>32858</v>
      </c>
      <c r="E22" s="51">
        <v>2373</v>
      </c>
      <c r="F22" s="51">
        <v>123296</v>
      </c>
      <c r="G22" s="51">
        <v>121296</v>
      </c>
      <c r="H22" s="51">
        <v>2000</v>
      </c>
      <c r="I22" s="51">
        <v>77106</v>
      </c>
      <c r="J22" s="51">
        <v>81479</v>
      </c>
      <c r="K22" s="51">
        <v>-4373</v>
      </c>
    </row>
    <row r="23" spans="1:11">
      <c r="A23" s="52">
        <v>2007</v>
      </c>
      <c r="B23" s="51">
        <v>258953</v>
      </c>
      <c r="C23" s="51">
        <v>41375</v>
      </c>
      <c r="D23" s="51">
        <v>33868</v>
      </c>
      <c r="E23" s="51">
        <v>7507</v>
      </c>
      <c r="F23" s="51">
        <v>134653</v>
      </c>
      <c r="G23" s="51">
        <v>134256</v>
      </c>
      <c r="H23" s="51">
        <v>397</v>
      </c>
      <c r="I23" s="51">
        <v>82925</v>
      </c>
      <c r="J23" s="51">
        <v>90829</v>
      </c>
      <c r="K23" s="51">
        <v>-7904</v>
      </c>
    </row>
  </sheetData>
  <mergeCells count="7">
    <mergeCell ref="A14:K14"/>
    <mergeCell ref="I2:K2"/>
    <mergeCell ref="A2:A3"/>
    <mergeCell ref="B2:B3"/>
    <mergeCell ref="C2:E2"/>
    <mergeCell ref="F2:H2"/>
    <mergeCell ref="A4:K4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55</vt:i4>
      </vt:variant>
    </vt:vector>
  </HeadingPairs>
  <TitlesOfParts>
    <vt:vector size="55" baseType="lpstr">
      <vt:lpstr>Table of Contents</vt:lpstr>
      <vt:lpstr>2.1.</vt:lpstr>
      <vt:lpstr>2.2.</vt:lpstr>
      <vt:lpstr>2.3.</vt:lpstr>
      <vt:lpstr>2.4.</vt:lpstr>
      <vt:lpstr>2.5.</vt:lpstr>
      <vt:lpstr>2.6.</vt:lpstr>
      <vt:lpstr>2.7.</vt:lpstr>
      <vt:lpstr>2.8.</vt:lpstr>
      <vt:lpstr>2.9.</vt:lpstr>
      <vt:lpstr>2.10.</vt:lpstr>
      <vt:lpstr>2.11.</vt:lpstr>
      <vt:lpstr>2.12.</vt:lpstr>
      <vt:lpstr>2.13.</vt:lpstr>
      <vt:lpstr>2.14.</vt:lpstr>
      <vt:lpstr>2.15.</vt:lpstr>
      <vt:lpstr>2.16.</vt:lpstr>
      <vt:lpstr>2.17.</vt:lpstr>
      <vt:lpstr>2.18.</vt:lpstr>
      <vt:lpstr>2.19.</vt:lpstr>
      <vt:lpstr>2.20.</vt:lpstr>
      <vt:lpstr>2.21.</vt:lpstr>
      <vt:lpstr>2.22.</vt:lpstr>
      <vt:lpstr>2.23.</vt:lpstr>
      <vt:lpstr>2.24.</vt:lpstr>
      <vt:lpstr>2.25.</vt:lpstr>
      <vt:lpstr>2.26.</vt:lpstr>
      <vt:lpstr>2.27.</vt:lpstr>
      <vt:lpstr>2.28.</vt:lpstr>
      <vt:lpstr>2.29.</vt:lpstr>
      <vt:lpstr>2.30.</vt:lpstr>
      <vt:lpstr>2.31.</vt:lpstr>
      <vt:lpstr>2.32.</vt:lpstr>
      <vt:lpstr>2.33.</vt:lpstr>
      <vt:lpstr>2.34.</vt:lpstr>
      <vt:lpstr>2.35.</vt:lpstr>
      <vt:lpstr>2.36.</vt:lpstr>
      <vt:lpstr>2.37.</vt:lpstr>
      <vt:lpstr>2.38.</vt:lpstr>
      <vt:lpstr>2.39.</vt:lpstr>
      <vt:lpstr>2.40.</vt:lpstr>
      <vt:lpstr>2.41.</vt:lpstr>
      <vt:lpstr>2.42.</vt:lpstr>
      <vt:lpstr>2.43.</vt:lpstr>
      <vt:lpstr>2.44.</vt:lpstr>
      <vt:lpstr>2.45.</vt:lpstr>
      <vt:lpstr>2.46.</vt:lpstr>
      <vt:lpstr>2.47.</vt:lpstr>
      <vt:lpstr>2.48.</vt:lpstr>
      <vt:lpstr>2.49.</vt:lpstr>
      <vt:lpstr>2.50.</vt:lpstr>
      <vt:lpstr>2.51.</vt:lpstr>
      <vt:lpstr>2.52.</vt:lpstr>
      <vt:lpstr>2.53.</vt:lpstr>
      <vt:lpstr>2.54.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2025-03-13T17:12:37Z</dcterms:created>
  <dcterms:modified xsi:type="dcterms:W3CDTF">2025-03-13T17:12:38Z</dcterms:modified>
</cp:coreProperties>
</file>