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C50300C-2C88-4B38-9D5A-D87A5548C73E}" xr6:coauthVersionLast="36" xr6:coauthVersionMax="36" xr10:uidLastSave="{00000000-0000-0000-0000-000000000000}"/>
  <bookViews>
    <workbookView xWindow="0" yWindow="0" windowWidth="28800" windowHeight="13425" xr2:uid="{FAFBC452-F21F-4851-8A75-DCDCBDDAA26D}"/>
  </bookViews>
  <sheets>
    <sheet name="Tartalom" sheetId="38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  <sheet name="3.5.9." sheetId="10" r:id="rId10"/>
    <sheet name="3.5.10." sheetId="11" r:id="rId11"/>
    <sheet name="3.5.11." sheetId="12" r:id="rId12"/>
    <sheet name="3.5.12." sheetId="13" r:id="rId13"/>
    <sheet name="3.5.13." sheetId="14" r:id="rId14"/>
    <sheet name="3.5.14." sheetId="15" r:id="rId15"/>
    <sheet name="3.5.15." sheetId="16" r:id="rId16"/>
    <sheet name="3.5.16." sheetId="17" r:id="rId17"/>
    <sheet name="3.5.17." sheetId="18" r:id="rId18"/>
    <sheet name="3.5.18." sheetId="19" r:id="rId19"/>
    <sheet name="3.5.19." sheetId="20" r:id="rId20"/>
    <sheet name="3.5.20." sheetId="21" r:id="rId21"/>
    <sheet name="3.5.21." sheetId="22" r:id="rId22"/>
    <sheet name="3.5.22." sheetId="23" r:id="rId23"/>
    <sheet name="3.5.23." sheetId="24" r:id="rId24"/>
    <sheet name="3.5.24." sheetId="25" r:id="rId25"/>
    <sheet name="3.5.25." sheetId="26" r:id="rId26"/>
    <sheet name="3.5.26." sheetId="27" r:id="rId27"/>
    <sheet name="3.5.27." sheetId="28" r:id="rId28"/>
    <sheet name="3.5.28." sheetId="29" r:id="rId29"/>
    <sheet name="3.5.29." sheetId="30" r:id="rId30"/>
    <sheet name="3.5.30." sheetId="31" r:id="rId31"/>
    <sheet name="3.5.31." sheetId="32" r:id="rId32"/>
    <sheet name="3.5.32." sheetId="33" r:id="rId33"/>
    <sheet name="3.5.33." sheetId="34" r:id="rId34"/>
    <sheet name="3.5.34." sheetId="35" r:id="rId35"/>
    <sheet name="3.5.35." sheetId="36" r:id="rId36"/>
    <sheet name="3.5.36." sheetId="37" r:id="rId3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7" l="1"/>
  <c r="F6" i="27"/>
  <c r="F7" i="27"/>
  <c r="F8" i="27"/>
  <c r="F9" i="27"/>
  <c r="F10" i="27"/>
  <c r="E7" i="22"/>
  <c r="E17" i="22" s="1"/>
  <c r="E13" i="22"/>
  <c r="C17" i="22"/>
  <c r="B14" i="21"/>
  <c r="C14" i="21"/>
  <c r="D14" i="21"/>
  <c r="E14" i="21"/>
  <c r="B23" i="21"/>
  <c r="C23" i="21"/>
  <c r="D23" i="21"/>
  <c r="E23" i="21"/>
  <c r="F8" i="18"/>
  <c r="C4" i="15"/>
  <c r="B5" i="15"/>
  <c r="C5" i="15"/>
  <c r="D5" i="15"/>
  <c r="F5" i="15"/>
  <c r="F4" i="15" s="1"/>
  <c r="B8" i="15"/>
  <c r="C8" i="15"/>
  <c r="D8" i="15"/>
  <c r="F8" i="15"/>
  <c r="B11" i="15"/>
  <c r="C11" i="15"/>
  <c r="D11" i="15"/>
  <c r="F11" i="15"/>
  <c r="D8" i="14"/>
  <c r="D7" i="12"/>
  <c r="D11" i="12"/>
  <c r="C13" i="10"/>
  <c r="C14" i="10"/>
  <c r="E1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94D3DF6-5603-4A00-AAB1-D52033A2D267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399120-2313-466A-8FB3-0E1788E614AC}">
      <text>
        <r>
          <rPr>
            <sz val="8"/>
            <color indexed="81"/>
            <rFont val="Arial"/>
            <family val="2"/>
            <charset val="238"/>
          </rPr>
          <t>Kifizetőhelyi adatok. Azon foglalkoztatók adatait tartalmazza, ahol társadalombiztosítási kifizetőhely működik. Forrás: Országos Egészségbiztosítási Pénztár.</t>
        </r>
      </text>
    </comment>
    <comment ref="A5" authorId="0" shapeId="0" xr:uid="{09D2137F-1B4B-499A-AFB3-684BD4343C78}">
      <text>
        <r>
          <rPr>
            <sz val="8"/>
            <color indexed="81"/>
            <rFont val="Arial"/>
            <family val="2"/>
            <charset val="238"/>
          </rPr>
          <t>Munkanap alapján.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3B0B842-C784-4BBD-9DAC-B95246C4C2AD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Pénztár, Magyar Államkicstár.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4649A7-BA8F-4443-B1CC-0657A6BDF375}">
      <text>
        <r>
          <rPr>
            <sz val="8"/>
            <color indexed="81"/>
            <rFont val="Arial"/>
            <family val="2"/>
            <charset val="238"/>
          </rPr>
          <t>Forrás: 1998. évi LXXXIV. törvény, 2002. évi XXXIII. törvény.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1AC2033-8A0E-4B2E-A7E1-74184207DFC9}">
      <text>
        <r>
          <rPr>
            <sz val="8"/>
            <color indexed="81"/>
            <rFont val="Arial"/>
            <family val="2"/>
            <charset val="238"/>
          </rPr>
          <t>1999-től 2002. november 8-ig a nevelési ellátás: családi pótlék és iskoláztatási támogatás együttes adatait tartalmazza. Forrás: Magyar Államkincstár.</t>
        </r>
      </text>
    </comment>
    <comment ref="A6" authorId="0" shapeId="0" xr:uid="{B19A7877-CBB9-4200-B725-4B947BCAAC25}">
      <text>
        <r>
          <rPr>
            <sz val="8"/>
            <color indexed="81"/>
            <rFont val="Arial"/>
            <family val="2"/>
            <charset val="238"/>
          </rPr>
          <t>A 2002. évtől a 13. hónapra kifizetett pótlékkal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8D65617-0015-4BC2-8CA6-F3ECC2E315C5}">
      <text>
        <r>
          <rPr>
            <i/>
            <sz val="8"/>
            <color indexed="81"/>
            <rFont val="Arial"/>
            <family val="2"/>
            <charset val="238"/>
          </rPr>
          <t>Intézményben élő gyermekek nélkül. Forrás: Magyar Államkincstár.</t>
        </r>
      </text>
    </comment>
    <comment ref="A7" authorId="0" shapeId="0" xr:uid="{C64836CE-52D9-435C-88A5-B8E443437748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" authorId="0" shapeId="0" xr:uid="{FAA48611-7C7B-4B8E-A639-192ED94552BE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3" authorId="0" shapeId="0" xr:uid="{85F4F606-1CD9-40CD-8F74-A1E3FC74124D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AAA4914E-9245-4433-A61E-FB22CB202FA5}">
      <text>
        <r>
          <rPr>
            <sz val="8"/>
            <color indexed="81"/>
            <rFont val="Tahoma"/>
            <family val="2"/>
            <charset val="238"/>
          </rPr>
          <t>Egy főre jutó havi átlagos összeg.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  <comment ref="E4" authorId="0" shapeId="0" xr:uid="{512D6502-4A38-4405-8361-B03850234550}">
      <text>
        <r>
          <rPr>
            <sz val="8"/>
            <color indexed="81"/>
            <rFont val="Tahoma"/>
            <family val="2"/>
            <charset val="238"/>
          </rPr>
          <t>OEP-től származó, a főkönyvi adatoktól eltérő adat.</t>
        </r>
      </text>
    </comment>
    <comment ref="A5" authorId="0" shapeId="0" xr:uid="{9FCA93B0-9F11-4018-B078-592E96403EB4}">
      <text>
        <r>
          <rPr>
            <sz val="8"/>
            <color indexed="81"/>
            <rFont val="Tahoma"/>
            <family val="2"/>
            <charset val="238"/>
          </rPr>
          <t xml:space="preserve">Egy segélyezettre jutó havi átlagos kiadás.
</t>
        </r>
      </text>
    </comment>
    <comment ref="A6" authorId="0" shapeId="0" xr:uid="{D98676E6-02AA-4A8A-8834-D4AD1E87A92F}">
      <text>
        <r>
          <rPr>
            <sz val="8"/>
            <color indexed="81"/>
            <rFont val="Tahoma"/>
            <family val="2"/>
            <charset val="238"/>
          </rPr>
          <t>Egy családra jutó átlagos havi összeg.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5095C2-AD39-44CB-A000-5A7C3FBCFA41}">
      <text>
        <r>
          <rPr>
            <i/>
            <sz val="8"/>
            <color indexed="81"/>
            <rFont val="Tahoma"/>
            <family val="2"/>
            <charset val="238"/>
          </rPr>
          <t>Az utógondozói ellátásban részesülő fiatalokkal együtt.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4" authorId="0" shapeId="0" xr:uid="{04FEF0A5-D3A9-4D49-941E-A97DE9B80A2E}">
      <text>
        <r>
          <rPr>
            <sz val="8"/>
            <color indexed="81"/>
            <rFont val="Tahoma"/>
            <family val="2"/>
            <charset val="238"/>
          </rPr>
          <t>Nem munkaviszonyban.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AD55F6-3624-4D63-B51C-5604F54C5A75}">
      <text>
        <r>
          <rPr>
            <sz val="8"/>
            <color indexed="81"/>
            <rFont val="Arial"/>
            <family val="2"/>
            <charset val="238"/>
          </rPr>
          <t>Az adatok a május 31-i állapotot tükrözik.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034A3B90-1962-4F19-AD9B-03DAF06A76B3}">
      <text>
        <r>
          <rPr>
            <sz val="8"/>
            <color indexed="81"/>
            <rFont val="Arial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települések száma.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" authorId="0" shapeId="0" xr:uid="{15BE2C2C-A5C2-4039-930D-C05244FD9232}">
      <text>
        <r>
          <rPr>
            <sz val="8"/>
            <color indexed="81"/>
            <rFont val="Tahoma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települések száma.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C834DF5C-3E6E-4DBF-9D0B-A85965E2F993}">
      <text>
        <r>
          <rPr>
            <sz val="8"/>
            <color indexed="81"/>
            <rFont val="Arial"/>
            <family val="2"/>
            <charset val="238"/>
          </rPr>
          <t>2005-ig a gyermekjóléti szolgálatok és egyéb gyermekjóléti alapellátást biztosítók száma (bölcsődék nélkül), 2006-tól a gyermekjóléti szolgálatok, szolgáltatást biztosító és ellátásba bevont  települések száma.</t>
        </r>
        <r>
          <rPr>
            <sz val="8"/>
            <color indexed="10"/>
            <rFont val="Tahoma"/>
            <family val="2"/>
            <charset val="238"/>
          </rPr>
          <t xml:space="preserve">
</t>
        </r>
      </text>
    </comment>
    <comment ref="A12" authorId="0" shapeId="0" xr:uid="{EBA7ED96-69DA-4830-8C65-C145406CF6AE}">
      <text>
        <r>
          <rPr>
            <sz val="8"/>
            <color indexed="81"/>
            <rFont val="Tahoma"/>
            <family val="2"/>
            <charset val="238"/>
          </rPr>
          <t>2004-ig gondozási esetek, 2005-től a gondozott gyerekek száma, kivéve a speciális szolgáltatásokat igénylő kiskorúakat.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20F4410-8B78-42A4-A3B6-83CAD8D8431A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 mérlegadatai.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5" authorId="0" shapeId="0" xr:uid="{2F923AF2-ABC3-4E1E-8160-9E07C298966B}">
      <text>
        <r>
          <rPr>
            <sz val="8"/>
            <color indexed="81"/>
            <rFont val="Tahoma"/>
            <family val="2"/>
            <charset val="238"/>
          </rPr>
          <t>Működő férőhelyek.</t>
        </r>
      </text>
    </comment>
    <comment ref="B11" authorId="0" shapeId="0" xr:uid="{53C901FB-CE0E-4E01-B138-9E950FE56D4F}">
      <text>
        <r>
          <rPr>
            <sz val="8"/>
            <color indexed="81"/>
            <rFont val="Tahoma"/>
            <family val="2"/>
            <charset val="238"/>
          </rPr>
          <t>Működő férőhelyek.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AC6E443-C95E-464F-AD20-AC10A8F3EEAC}">
      <text>
        <r>
          <rPr>
            <sz val="8"/>
            <color indexed="81"/>
            <rFont val="Tahoma"/>
            <family val="2"/>
            <charset val="238"/>
          </rPr>
          <t>Egy telephelyen működhet tartós és átmeneti, ezeken belül többféle típusú ellátás is, ezért az összesítés eltérhet a részadatok összegétől.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682E158F-C8F3-4DA9-85BE-E8D5F7E6C438}">
      <text>
        <r>
          <rPr>
            <sz val="8"/>
            <color indexed="81"/>
            <rFont val="Tahoma"/>
            <family val="2"/>
            <charset val="238"/>
          </rPr>
          <t>2005-től Társadalmi szervezetekkel együtt.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4F8F6F16-49B3-400E-88B5-A593405BF8B5}">
      <text>
        <r>
          <rPr>
            <sz val="8"/>
            <color indexed="81"/>
            <rFont val="Tahoma"/>
            <family val="2"/>
            <charset val="238"/>
          </rPr>
          <t>Társadalmi szervezetekkel együtt.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3129B1F0-1AEE-4416-A4FB-0F0BCC8E5EFD}">
      <text>
        <r>
          <rPr>
            <sz val="8"/>
            <color indexed="81"/>
            <rFont val="Tahoma"/>
            <family val="2"/>
            <charset val="238"/>
          </rPr>
          <t>Lásd a módszertant.</t>
        </r>
      </text>
    </comment>
    <comment ref="A5" authorId="0" shapeId="0" xr:uid="{440119B4-C255-4271-99C7-B9E9BDA71514}">
      <text>
        <r>
          <rPr>
            <sz val="8"/>
            <color indexed="81"/>
            <rFont val="Tahoma"/>
            <family val="2"/>
            <charset val="238"/>
          </rPr>
          <t>Lásd a módszertant.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5B78E4-0619-44B7-8F38-E4B556EDC087}">
      <text>
        <r>
          <rPr>
            <sz val="8"/>
            <color indexed="81"/>
            <rFont val="Tahoma"/>
            <family val="2"/>
            <charset val="238"/>
          </rPr>
          <t>Nyugdíjemelés utáni adatok. 
Forrás: Országos Nyugdíjbiztosítási Főigazgatóság. 66 fő adatai hiányosak, ezért a besorolásban nem szerepelnek.</t>
        </r>
      </text>
    </comment>
    <comment ref="A30" authorId="0" shapeId="0" xr:uid="{4D43DF57-84A9-4ABA-AF0D-B1B15381B9EF}">
      <text>
        <r>
          <rPr>
            <sz val="8"/>
            <color indexed="81"/>
            <rFont val="Tahoma"/>
            <family val="2"/>
            <charset val="238"/>
          </rPr>
          <t xml:space="preserve">Tartalmazza az átmeneti, rendszeres szociális és a bányász-egészségkárosodási járadékot. 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1B6DC4-E2F6-4D7D-AAC9-7E0958DDA5AC}">
      <text>
        <r>
          <rPr>
            <sz val="8"/>
            <color indexed="81"/>
            <rFont val="Arial"/>
            <family val="2"/>
            <charset val="238"/>
          </rPr>
          <t>Nyugdíjemelés utáni adatok. 
Forrás: Országos Nyugdíjbiztosítási Főigazgatóság. 66 fő adatai hiányos, ezért a besorolásban nem szerepelnek.</t>
        </r>
      </text>
    </comment>
    <comment ref="A30" authorId="0" shapeId="0" xr:uid="{6C747C94-AE54-4E8E-9F30-27BB13D7FDD6}">
      <text>
        <r>
          <rPr>
            <sz val="8"/>
            <color indexed="81"/>
            <rFont val="Tahoma"/>
            <family val="2"/>
            <charset val="238"/>
          </rPr>
          <t xml:space="preserve">Tartalmazza az átmeneti, rendszeres szociális és a bányász-egészségkárosodási járadékot. 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499E53-DA7F-4C81-AF60-5C03125FA0CE}">
      <text>
        <r>
          <rPr>
            <sz val="8"/>
            <color indexed="81"/>
            <rFont val="Tahoma"/>
            <family val="2"/>
            <charset val="238"/>
          </rPr>
          <t>Lásd a módszertant.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7FA73C72-20C9-435B-874C-AACB4DDF83B1}">
      <text>
        <r>
          <rPr>
            <sz val="8"/>
            <color indexed="81"/>
            <rFont val="Tahoma"/>
            <family val="2"/>
            <charset val="238"/>
          </rPr>
          <t>Azok a tagok, akiknek a fedezeti tartaléka pozitív.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C0AF7D59-4DB8-4E87-97D0-4E7DBB2559B3}">
      <text>
        <r>
          <rPr>
            <sz val="8"/>
            <color indexed="81"/>
            <rFont val="Tahoma"/>
            <family val="2"/>
            <charset val="238"/>
          </rPr>
          <t>Azok a tagok, akiknek a fedezeti tartaléka pozitív.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E406B10-9BC4-4679-A75D-69E4F9167450}">
      <text>
        <r>
          <rPr>
            <sz val="8"/>
            <color indexed="81"/>
            <rFont val="Tahoma"/>
            <family val="2"/>
            <charset val="238"/>
          </rPr>
          <t>Lásd a módszertant.</t>
        </r>
      </text>
    </comment>
    <comment ref="B2" authorId="0" shapeId="0" xr:uid="{324E43CB-86D4-4F0E-87B5-25AD1180B5E1}">
      <text>
        <r>
          <rPr>
            <sz val="8"/>
            <color indexed="81"/>
            <rFont val="Tahoma"/>
            <family val="2"/>
            <charset val="238"/>
          </rPr>
          <t>Azok a tagok, akiknek volt tagsági viszonyuk a tárgyévben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217ECC-C63A-4747-B9D9-DA0F6B52EF27}">
      <text>
        <r>
          <rPr>
            <sz val="8"/>
            <color indexed="81"/>
            <rFont val="Arial"/>
            <family val="2"/>
            <charset val="238"/>
          </rPr>
          <t>A fegyveres testületek adatai nélkül és 2007-ig a MÁV adataival együtt. Forrás: Országos Nyugdíjbiztosítási Főigazgatóság.</t>
        </r>
      </text>
    </comment>
    <comment ref="A5" authorId="0" shapeId="0" xr:uid="{6B3D0E16-6B7B-495D-ABF9-FEF83B1DCF46}">
      <text>
        <r>
          <rPr>
            <sz val="8"/>
            <color indexed="81"/>
            <rFont val="Arial"/>
            <family val="2"/>
            <charset val="238"/>
          </rPr>
          <t>Öregségi és öregségi jellegű, rokkantsági, baleseti rokkantsági, hozzátartozói, baleseti hozzátartozói nyugdíj és rehabilitációs járadék iránti igény.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6EB95BA-376B-4B0B-B532-F54FD82EE585}">
      <text>
        <r>
          <rPr>
            <sz val="8"/>
            <color indexed="81"/>
            <rFont val="Tahoma"/>
            <family val="2"/>
            <charset val="238"/>
          </rPr>
          <t>Azok a tagok, akiknek volt tagsági viszonyuk a tárgyévben</t>
        </r>
      </text>
    </comment>
    <comment ref="K2" authorId="0" shapeId="0" xr:uid="{5FEBC82B-521D-4711-A97C-60CD44ABE189}">
      <text>
        <r>
          <rPr>
            <sz val="8"/>
            <color indexed="81"/>
            <rFont val="Tahoma"/>
            <family val="2"/>
            <charset val="238"/>
          </rPr>
          <t>A tag saját befizetése vagy öröksége, nem tartalmazza a munkáltató vagy egyéb támogató által befizetett összeget.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53B1AA9-A148-4856-98CF-C90F8FF14698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 Az ellátásra vonatkozóan az adatok tartalmazzák a tizenharmadik havi nyugdíjként kifizetett összegeket (2007-2008. évben egy havi, 2009-ben félhavi nyugdíjat).</t>
        </r>
      </text>
    </comment>
    <comment ref="B16" authorId="0" shapeId="0" xr:uid="{0876B3B9-A86E-4416-AC99-935161F6D462}">
      <text>
        <r>
          <rPr>
            <sz val="8"/>
            <color indexed="81"/>
            <rFont val="Arial"/>
            <family val="2"/>
            <charset val="238"/>
          </rPr>
          <t>Fogyasztóiár-indexszel (109,8) számolva</t>
        </r>
      </text>
    </comment>
    <comment ref="A17" authorId="0" shapeId="0" xr:uid="{B8BD9976-5921-4B89-9DA7-6AE0488521F7}">
      <text>
        <r>
          <rPr>
            <sz val="8"/>
            <color indexed="81"/>
            <rFont val="Arial"/>
            <family val="2"/>
            <charset val="238"/>
          </rPr>
          <t xml:space="preserve">Lásd a módszertant.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9" authorId="0" shapeId="0" xr:uid="{8A491F38-CCB7-43FA-A7EA-610775AFEDA3}">
      <text>
        <r>
          <rPr>
            <sz val="8"/>
            <color indexed="81"/>
            <rFont val="Tahoma"/>
            <family val="2"/>
            <charset val="238"/>
          </rPr>
          <t>Fogyasztóiár-indexszel (109,8) számolva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C0D15A09-EDF3-459F-8384-4E6A3446CB12}">
      <text>
        <r>
          <rPr>
            <sz val="8"/>
            <color indexed="81"/>
            <rFont val="Tahoma"/>
            <family val="2"/>
            <charset val="238"/>
          </rPr>
          <t>A korkedvezményes idő figyelembevételével megállapított öregségi nyugdíjakkal együtt.</t>
        </r>
      </text>
    </comment>
    <comment ref="D2" authorId="0" shapeId="0" xr:uid="{1950C07C-36F9-40D8-B3D1-150474303EAC}">
      <text>
        <r>
          <rPr>
            <sz val="8"/>
            <color indexed="81"/>
            <rFont val="Tahoma"/>
            <family val="2"/>
            <charset val="238"/>
          </rPr>
          <t>2008. január 1-jétől bevezetett ellátás.</t>
        </r>
      </text>
    </comment>
    <comment ref="E2" authorId="0" shapeId="0" xr:uid="{4D3A8003-D79F-4CDB-AADE-1E22A3BCDC7C}">
      <text>
        <r>
          <rPr>
            <sz val="8"/>
            <color indexed="81"/>
            <rFont val="Arial"/>
            <family val="2"/>
            <charset val="238"/>
          </rPr>
          <t>Tartalmazza a korengedményes, elő- és bányásznyugdíjakat.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D38C195-6455-4682-A0AA-78CF7F8CEDF2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 Főellátások szerint.</t>
        </r>
      </text>
    </comment>
    <comment ref="A7" authorId="0" shapeId="0" xr:uid="{428CC8A2-6A60-4A15-8816-6722BB138415}">
      <text>
        <r>
          <rPr>
            <sz val="8"/>
            <color indexed="81"/>
            <rFont val="Tahoma"/>
            <family val="2"/>
            <charset val="238"/>
          </rPr>
          <t>2008. január 1-jétől bevezetett ellátás.</t>
        </r>
      </text>
    </comment>
    <comment ref="A8" authorId="0" shapeId="0" xr:uid="{8ED63574-73A4-44F0-B376-C9BE1F07F4BA}">
      <text>
        <r>
          <rPr>
            <sz val="8"/>
            <color indexed="81"/>
            <rFont val="Tahoma"/>
            <family val="2"/>
            <charset val="238"/>
          </rPr>
          <t>Tartalmazza a korengedményes, elő- és bányásznyugdíjakat.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9742D0-7F05-428F-B79E-1180B8563155}">
      <text>
        <r>
          <rPr>
            <i/>
            <sz val="8"/>
            <color indexed="81"/>
            <rFont val="Tahoma"/>
            <family val="2"/>
            <charset val="238"/>
          </rPr>
          <t>Nyugdíjemelés utáni, a teljes ellátásra vonatkozó adatok. Forrás: Országos Nyugdíjbiztosítási Főigazgatóság.</t>
        </r>
      </text>
    </comment>
    <comment ref="A9" authorId="0" shapeId="0" xr:uid="{54FCBDE1-8893-4048-8BE7-00A076200810}">
      <text>
        <r>
          <rPr>
            <sz val="8"/>
            <color indexed="81"/>
            <rFont val="Tahoma"/>
            <family val="2"/>
            <charset val="238"/>
          </rPr>
          <t>2008. január 1-jétől bevezetett ellátás.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53161B-20DA-48CF-9ADA-875BEBAE7D13}">
      <text>
        <r>
          <rPr>
            <i/>
            <sz val="8"/>
            <color indexed="81"/>
            <rFont val="Arial"/>
            <family val="2"/>
            <charset val="238"/>
          </rPr>
          <t>Nyugdíjemelés utáni adatok. Forrás: Országos Nyugdíjbiztosítási Főigazgatóság.</t>
        </r>
      </text>
    </comment>
    <comment ref="E2" authorId="0" shapeId="0" xr:uid="{9B4166B0-15A0-4254-862D-90FAABFE4D6F}">
      <text>
        <r>
          <rPr>
            <sz val="8"/>
            <color indexed="81"/>
            <rFont val="Tahoma"/>
            <family val="2"/>
            <charset val="238"/>
          </rPr>
          <t>2008. január 1-jétől bevezetett ellátás.</t>
        </r>
      </text>
    </comment>
    <comment ref="F2" authorId="0" shapeId="0" xr:uid="{FC699C1D-E0CB-484B-A73F-17363D55928F}">
      <text>
        <r>
          <rPr>
            <sz val="8"/>
            <color indexed="81"/>
            <rFont val="Tahoma"/>
            <family val="2"/>
            <charset val="238"/>
          </rPr>
          <t>Tartalmazza a korengedményes, elő- és bányásznyugdíjakat.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603ED33-A7DA-47D5-9D9C-6531443C2959}">
      <text>
        <r>
          <rPr>
            <sz val="8"/>
            <color indexed="81"/>
            <rFont val="Tahoma"/>
            <family val="2"/>
            <charset val="238"/>
          </rPr>
          <t>MÁV adataival együtt, a fegyveres erők, a rendvédelmi szervek, valamint a polgári nemzetbiztonsági szolgálatok hivatásos állományú munkavállalóinak adatai nélkül. Tartalmazza baleseti táppénzes adatokat is. Forrás: Országos Egészségbiztosítási Pénztár.</t>
        </r>
      </text>
    </comment>
  </commentList>
</comments>
</file>

<file path=xl/sharedStrings.xml><?xml version="1.0" encoding="utf-8"?>
<sst xmlns="http://schemas.openxmlformats.org/spreadsheetml/2006/main" count="856" uniqueCount="436">
  <si>
    <t>Kiadások összesen</t>
  </si>
  <si>
    <t>–</t>
  </si>
  <si>
    <t>Egészségbiztosítási Alap céltartalék</t>
  </si>
  <si>
    <t>vagyongazdálkodás kiadásai</t>
  </si>
  <si>
    <t>egyéb kiadások</t>
  </si>
  <si>
    <t>Ebből: működési célú kiadások</t>
  </si>
  <si>
    <t>Egyéb kiadások</t>
  </si>
  <si>
    <t>baleseti járadék</t>
  </si>
  <si>
    <t>gyedfolyósítás kiadásai</t>
  </si>
  <si>
    <t>terhességi-gyermekágyi segély</t>
  </si>
  <si>
    <t>kártérítési  járadék</t>
  </si>
  <si>
    <t>betegséggel kapcsolatos segélyek</t>
  </si>
  <si>
    <t>Ebből:  táppénz</t>
  </si>
  <si>
    <t>Pénzbeli ellátások</t>
  </si>
  <si>
    <t>nemzetközi egyezményből eredő és külföldi sürgősségi gyógykezelések kiadása</t>
  </si>
  <si>
    <t>utazási költségtérítés</t>
  </si>
  <si>
    <t>gyógyászati segédeszköz támogatása</t>
  </si>
  <si>
    <t>gyógyszertámogatás</t>
  </si>
  <si>
    <t>anyatejellátás</t>
  </si>
  <si>
    <t>gyógyfürdő-szolgáltatás</t>
  </si>
  <si>
    <t>Ebből: gyógyító-megelőző ellátások</t>
  </si>
  <si>
    <t>Természetbeni ellátások</t>
  </si>
  <si>
    <t>Kiadások</t>
  </si>
  <si>
    <t>Bevételek összesen</t>
  </si>
  <si>
    <t>Működési célú bevételek</t>
  </si>
  <si>
    <t>Vagyongazdálkodással kapcsolatos bevételek</t>
  </si>
  <si>
    <t>egészségügyi szolgáltatók visszafizetései</t>
  </si>
  <si>
    <t>nemzetközi egyezményből eredő ellátások megtérítése</t>
  </si>
  <si>
    <t>gyógyszergyártók és forgalmazók befizetése</t>
  </si>
  <si>
    <t>kifizetések visszatérülése, egyéb bevételek</t>
  </si>
  <si>
    <t>baleseti és egyéb kártérítési megtérítés</t>
  </si>
  <si>
    <t>Ebből: terhességmegszakítás egyéni térítési díja</t>
  </si>
  <si>
    <t>Egyéb bevételek</t>
  </si>
  <si>
    <t>központi költségvetésből járulék címen átvett pénzeszköz</t>
  </si>
  <si>
    <t>egészségügyi feladatok ellátásával kapcsolatos költségvetési hozzájárulás</t>
  </si>
  <si>
    <t>Ebből: terhességmegszakítással kapcsolatos költségtérítés</t>
  </si>
  <si>
    <t>Központi költségvetési hozzájárulások</t>
  </si>
  <si>
    <t>egyéb járulékbevétel és hozzájárulás</t>
  </si>
  <si>
    <t>késedelmi pótlék, bírság</t>
  </si>
  <si>
    <t>egészségügyi hozzájárulás</t>
  </si>
  <si>
    <t>Munkaerőpiaci Alap Start-kártya térítése</t>
  </si>
  <si>
    <t>munkáltatói táppénz-hozzájárulás</t>
  </si>
  <si>
    <t>biztosítotti egészségbiztosítási járulék</t>
  </si>
  <si>
    <t>közteherjegy után befolyt járulék</t>
  </si>
  <si>
    <t>Ebből:  munkáltatói egészségbiztosítási járulék</t>
  </si>
  <si>
    <t>Járulékbevételek és hozzájárulások</t>
  </si>
  <si>
    <t>Bevételek</t>
  </si>
  <si>
    <t>Millió Ft</t>
  </si>
  <si>
    <t>Bevételek és kiadások</t>
  </si>
  <si>
    <t>3.5.1. Az Egészségbiztosítási Alap bevételei és kiadásai, 2009</t>
  </si>
  <si>
    <t xml:space="preserve">Összesen </t>
  </si>
  <si>
    <t>Vagyongazdálkodás kiadásai</t>
  </si>
  <si>
    <t>Működésre fordított kiadások</t>
  </si>
  <si>
    <t>Nyugdíjbiztosítás egyéb kiadásai</t>
  </si>
  <si>
    <t>egyszeri segély</t>
  </si>
  <si>
    <t>tizenharmadik havi nyugdíj</t>
  </si>
  <si>
    <t>hozzátartozói nyugellátás</t>
  </si>
  <si>
    <t>rehabilitációs járadék</t>
  </si>
  <si>
    <t>rokkantsági és baleseti rokkantsági nyugdíj</t>
  </si>
  <si>
    <t>öregségi nyugdíj</t>
  </si>
  <si>
    <t>Ebből:</t>
  </si>
  <si>
    <t xml:space="preserve">Nyugellátások  </t>
  </si>
  <si>
    <t>Összesen</t>
  </si>
  <si>
    <t xml:space="preserve">nyugdíj-biztosítási tevékenységgel kapcsolatos egyéb bevételek </t>
  </si>
  <si>
    <t>központi költségvetési hozzájárulások</t>
  </si>
  <si>
    <t>késedelmi pótlék és bírság</t>
  </si>
  <si>
    <t>egyéb járulékok és hozzájárulások</t>
  </si>
  <si>
    <t xml:space="preserve">biztosítotti nyugdíjjárulék-bevétel </t>
  </si>
  <si>
    <t>munkáltatói nyugdíj-biztosítási bevételek</t>
  </si>
  <si>
    <t>Az ellátások fedezetéül szolgáló bevételek</t>
  </si>
  <si>
    <t xml:space="preserve">Bevételek és kiadások </t>
  </si>
  <si>
    <t>3.5.2. A Nyugdíjbiztosítási Alap bevételei és kiadásai, 2009</t>
  </si>
  <si>
    <t xml:space="preserve"> 99 876</t>
  </si>
  <si>
    <t>szolgálati idő elismerés</t>
  </si>
  <si>
    <t>saját jogú nyugdíjasként folytatott keresőtevékenység alapján járó nyugdíjnövelés</t>
  </si>
  <si>
    <t xml:space="preserve">rokkantsági járadék </t>
  </si>
  <si>
    <t>egészségkárosodott személyek szociális járadéka</t>
  </si>
  <si>
    <t>nyugellátás</t>
  </si>
  <si>
    <t>Teljesítő határozatok száma összesen</t>
  </si>
  <si>
    <t>saját jogú nyugdíjasként folytatott keresőtevékenység alapján járó nyugdíjnövelés iránti igénybejelentés</t>
  </si>
  <si>
    <t>rokkantsági járadék iránti igénybejelentés</t>
  </si>
  <si>
    <t>egészségkárosodott személyek szociális járadékai iránti igénybejelentés</t>
  </si>
  <si>
    <t>szolgálati idő elismerési kérelem</t>
  </si>
  <si>
    <t>nyugellátás iránti igénybejelentés</t>
  </si>
  <si>
    <t>Igénybejelentések száma összesen</t>
  </si>
  <si>
    <t>Megnevezés</t>
  </si>
  <si>
    <t>3.5.3. Nyugdíjbiztosítással kapcsolatos igények</t>
  </si>
  <si>
    <t>A nyugdíjak reálértékének változása</t>
  </si>
  <si>
    <t>A nyugdíjak nominálértékének változása</t>
  </si>
  <si>
    <t>Tisztított nyugdíjindexek</t>
  </si>
  <si>
    <t>Egy ellátottra jutó ellátás havi összegének reálértéke</t>
  </si>
  <si>
    <t>..</t>
  </si>
  <si>
    <t>Nyugdíjasok fogyasztóiár-indexe</t>
  </si>
  <si>
    <t>Egy ellátottra jutó havi ellátás nominál összege</t>
  </si>
  <si>
    <t>Előző év = 100,0</t>
  </si>
  <si>
    <t>252, 8</t>
  </si>
  <si>
    <t>2000 = 100,0</t>
  </si>
  <si>
    <t>a nettó nominális átlagkereset %-ában</t>
  </si>
  <si>
    <t>Egy ellátottra jutó havi ellátás nominál-összege, Ft</t>
  </si>
  <si>
    <t>a GDP %-ában</t>
  </si>
  <si>
    <t>A kifizetett összeg, milliárd Ft</t>
  </si>
  <si>
    <t>a népesség %-ában</t>
  </si>
  <si>
    <t xml:space="preserve">Ellátásban részesülők átlagos létszáma, ezer fő </t>
  </si>
  <si>
    <t>3.5.4. Nyugdíjak, nyugdíjszerű ellátások</t>
  </si>
  <si>
    <t>nyugdíj</t>
  </si>
  <si>
    <t>Saját jogú nyugdíj összesen</t>
  </si>
  <si>
    <t>Foglalkoztatáspolitikai okból megállapított nyugdíj</t>
  </si>
  <si>
    <t>Rehabilitációs járadék</t>
  </si>
  <si>
    <t>Rokkantsági és baleseti rokkantsági</t>
  </si>
  <si>
    <t>Öregségi</t>
  </si>
  <si>
    <t>Év</t>
  </si>
  <si>
    <t>3.5.5. Adott évben megállapított saját jogú nyugdíjak száma</t>
  </si>
  <si>
    <t>Egyéb nyugdíjban, járadékban részesülő</t>
  </si>
  <si>
    <t>Házastársi pótlékban részesülő</t>
  </si>
  <si>
    <t>Rokkantsági járadékos</t>
  </si>
  <si>
    <t>Egészségkárosodott személyek szociális járadékában részesülő</t>
  </si>
  <si>
    <t>Baleseti járadékos</t>
  </si>
  <si>
    <t>Mezőgazdasági szövetkezeti járadékos</t>
  </si>
  <si>
    <t>Árvaellátásban részesülő</t>
  </si>
  <si>
    <t>Szülői nyugdíjas</t>
  </si>
  <si>
    <t>Özvegyi és ideiglenes özvegyi nyugdíjas</t>
  </si>
  <si>
    <t>Foglalkozáspolitikai okból nyugdíjasok</t>
  </si>
  <si>
    <t>Rehabilitációs járadékban részesülők</t>
  </si>
  <si>
    <t>korhatár alatti</t>
  </si>
  <si>
    <t>korbetöltött</t>
  </si>
  <si>
    <t>Rokkantsági nyugdíjas</t>
  </si>
  <si>
    <t>Öregségi nyugdíjas</t>
  </si>
  <si>
    <t>Nő</t>
  </si>
  <si>
    <t>Férfi</t>
  </si>
  <si>
    <t>Ellátott</t>
  </si>
  <si>
    <t>3.5.6. Nyugdíjban és nyugdíjszerű ellátásban részesülők az ellátás fajtája szerint, 2010. január 1. [fő]</t>
  </si>
  <si>
    <t>Nyugellátás összesen</t>
  </si>
  <si>
    <t>Hozzátartozói nyugellátás</t>
  </si>
  <si>
    <t>korhatár alatti rokkantsági nyugdíj</t>
  </si>
  <si>
    <t xml:space="preserve">korbetöltött rokkantsági nyugdíj      </t>
  </si>
  <si>
    <t>ebből: korhatár alatti öregségi nyugdíj</t>
  </si>
  <si>
    <t xml:space="preserve">öregségi nyugdíj              </t>
  </si>
  <si>
    <t>Saját jogú nyugdíj</t>
  </si>
  <si>
    <t>A teljes ellátás havi átlagos összege</t>
  </si>
  <si>
    <t>3.5.7. Nyugdíjban részesülők átlagos ellátása, 2010 január 1. [forint]</t>
  </si>
  <si>
    <t>150 000–</t>
  </si>
  <si>
    <t>120 000–149 999</t>
  </si>
  <si>
    <t>110 000–119 999</t>
  </si>
  <si>
    <t>100 000–109 999</t>
  </si>
  <si>
    <t xml:space="preserve">  90 000–  99 999</t>
  </si>
  <si>
    <t xml:space="preserve">  80 000–  89 999</t>
  </si>
  <si>
    <t xml:space="preserve">  70 000–  79 999</t>
  </si>
  <si>
    <t xml:space="preserve">  60 000–  69 999</t>
  </si>
  <si>
    <t xml:space="preserve">  50 000–  59 999</t>
  </si>
  <si>
    <t xml:space="preserve">  40 000–  49 999</t>
  </si>
  <si>
    <t xml:space="preserve">  30 000–  39 999</t>
  </si>
  <si>
    <t xml:space="preserve">  20 000–  29 999</t>
  </si>
  <si>
    <t xml:space="preserve">–  19 999  </t>
  </si>
  <si>
    <t>korhatár alatti nyugdíjasok</t>
  </si>
  <si>
    <t>korbetöltött nyugdíjasok</t>
  </si>
  <si>
    <t>Saját jogú nyugdíjasok összesen</t>
  </si>
  <si>
    <t>Rokkantsági nyugdíjasok</t>
  </si>
  <si>
    <t>Öregségi nyugdíjasok</t>
  </si>
  <si>
    <t>A teljes ellátás havi összege, Ft</t>
  </si>
  <si>
    <t>3.5.8. Saját jogú nyugdíjasok száma a teljes ellátás havi összege szerint, 2010. január 1. [fő]</t>
  </si>
  <si>
    <t>Egy táppénzes napra jutó kiadás, Ft</t>
  </si>
  <si>
    <t>Táppénzkiadás, millió Ft</t>
  </si>
  <si>
    <t>egyéni vállalkozók</t>
  </si>
  <si>
    <t>alkalmazásban állók</t>
  </si>
  <si>
    <t xml:space="preserve">Ebből: </t>
  </si>
  <si>
    <t>Egy esetre jutó táppénzes nap</t>
  </si>
  <si>
    <t>Egy jogosultra jutó táppénzes nap</t>
  </si>
  <si>
    <t>Táppénzes nap, millió</t>
  </si>
  <si>
    <t>Táppénzesek aránya, %</t>
  </si>
  <si>
    <t>egyéni vállalkozók, ezer fő</t>
  </si>
  <si>
    <t>alkalmazásban állók, ezer fő</t>
  </si>
  <si>
    <t>Táppénzesek napi átlagos száma, ezer fő</t>
  </si>
  <si>
    <t>Jogosultak napi átlagos száma, ezer fő</t>
  </si>
  <si>
    <t>3.5.9. Táppénz</t>
  </si>
  <si>
    <t>Egy munkanapra jutó kifizetett összeg, Ft</t>
  </si>
  <si>
    <t>Betegszabadságra kifizetett összeg, millió Ft</t>
  </si>
  <si>
    <t>Betegszabadságon lévők napi átlagos száma, ezer fő</t>
  </si>
  <si>
    <t>Ebből: munkanap, millió</t>
  </si>
  <si>
    <t>A betegszabadság naptári napjainak száma, millió</t>
  </si>
  <si>
    <t xml:space="preserve">Megnevezés  </t>
  </si>
  <si>
    <t>3.5.10. Betegszabadság</t>
  </si>
  <si>
    <t>Egy főre jutó átlag, Ft/hó</t>
  </si>
  <si>
    <t>Kifizetett összeg, millió Ft</t>
  </si>
  <si>
    <t>Díjban részesülők havi átlagos száma, ezer fő</t>
  </si>
  <si>
    <t>Díj</t>
  </si>
  <si>
    <t>Segélyt igénybe vevők havi átlagos száma, ezer fő</t>
  </si>
  <si>
    <t>Segély</t>
  </si>
  <si>
    <t xml:space="preserve">Gyermekgondozási segélyre és díjra kifizetett összeg a GDP százalékában </t>
  </si>
  <si>
    <t>3.5.11. Gyermekgondozási segély és díj</t>
  </si>
  <si>
    <t>család</t>
  </si>
  <si>
    <t>egyedülálló</t>
  </si>
  <si>
    <t>Tartósan beteg, illetőleg testi vagy értelmi fogyatékos gyermek után gyermekenként</t>
  </si>
  <si>
    <t>Három és több gyermek után gyermekenként</t>
  </si>
  <si>
    <t>Két gyermek után gyermekenként</t>
  </si>
  <si>
    <t>Egy gyermek után</t>
  </si>
  <si>
    <t>Családonként egy főre jutó nettó összeg</t>
  </si>
  <si>
    <t>Ellátásban részesülő</t>
  </si>
  <si>
    <t>3.5.12. A családi pótlék havi összege (január) [Ft]</t>
  </si>
  <si>
    <t xml:space="preserve">Egy családra jutó átlagos összeg, Ft/hó </t>
  </si>
  <si>
    <t>A kifizetett összeg a GDP %-ában</t>
  </si>
  <si>
    <t>Az ellátásra kifizetett összeg, milliárd Ft</t>
  </si>
  <si>
    <t xml:space="preserve">Ellátásban részesülő gyermekek száma a 0–18 évesek százalékában </t>
  </si>
  <si>
    <t>Ellátásban részesülő gyermekek havi átlagos száma, ezer</t>
  </si>
  <si>
    <t xml:space="preserve">Ellátásban részesülő családok havi átlagos száma, ezer  </t>
  </si>
  <si>
    <t>3.5.13. A családi pótlék összefoglaló adatai</t>
  </si>
  <si>
    <t>házaspár</t>
  </si>
  <si>
    <t>Három és több gyermek után összesen</t>
  </si>
  <si>
    <t>Két gyermek után összesen</t>
  </si>
  <si>
    <t>Egy gyermek után öszesen</t>
  </si>
  <si>
    <t>Ellátásban részesülők száma</t>
  </si>
  <si>
    <t>2009. április</t>
  </si>
  <si>
    <t>2008. április</t>
  </si>
  <si>
    <t>2007. április</t>
  </si>
  <si>
    <t>2000. július</t>
  </si>
  <si>
    <t>Gyermekek száma</t>
  </si>
  <si>
    <t>Családok száma</t>
  </si>
  <si>
    <t>3.5.14. A családi pótlékban részesülők száma [ezer]</t>
  </si>
  <si>
    <t>Családi pótlék</t>
  </si>
  <si>
    <t>Gyermekgondozási segély</t>
  </si>
  <si>
    <t>Gyermekgondozási díj</t>
  </si>
  <si>
    <t>1990 = 100,0</t>
  </si>
  <si>
    <t>3.5.15. A gyermekneveléssel kapcsolatos támogatások reálértékének alakulása [%]</t>
  </si>
  <si>
    <t>18 éves és idősebb</t>
  </si>
  <si>
    <t>Kiskorúak összesen</t>
  </si>
  <si>
    <t>15–17 éves</t>
  </si>
  <si>
    <t>12–14 éves</t>
  </si>
  <si>
    <t>10–11 éves</t>
  </si>
  <si>
    <t xml:space="preserve">  6–  9 éves</t>
  </si>
  <si>
    <t xml:space="preserve">  4–  5 éves</t>
  </si>
  <si>
    <t xml:space="preserve">    –  3 éves</t>
  </si>
  <si>
    <t>Tízezer azonos korú lakosra jutók aránya</t>
  </si>
  <si>
    <t>A szakellátásban részesülő fiatalok száma</t>
  </si>
  <si>
    <t>Korcsoport</t>
  </si>
  <si>
    <t>3.5.16. A gyermekvédelmi szakellátás alatt álló fiatalok korcsoportok szerint</t>
  </si>
  <si>
    <t>Ápolást-gondozást nyújtó intézmény</t>
  </si>
  <si>
    <t>Nevelőszülői hálózat</t>
  </si>
  <si>
    <t>Gyermekotthon</t>
  </si>
  <si>
    <t>nevelt</t>
  </si>
  <si>
    <t>ebből leány</t>
  </si>
  <si>
    <t>összesen</t>
  </si>
  <si>
    <t>tartós</t>
  </si>
  <si>
    <t>átmeneti</t>
  </si>
  <si>
    <t>ideiglenes hatállyal elhelyezett</t>
  </si>
  <si>
    <t>Nagykorúak</t>
  </si>
  <si>
    <t>Kiskorúak</t>
  </si>
  <si>
    <t>Gondozás helye</t>
  </si>
  <si>
    <t xml:space="preserve">3.5.17. A gyermekvédelmi szakellátásban részesülő gyermekek és fiatal felnőttek elhelyezése, 2009 </t>
  </si>
  <si>
    <t>Gondnokság alatt állók száma</t>
  </si>
  <si>
    <t>Gyámság alatt álló kiskorúak száma</t>
  </si>
  <si>
    <t>Családok száma, amelyekben a védelembe vett kiskorúak élnek</t>
  </si>
  <si>
    <t>a gyermeknek felróható magatartási okból</t>
  </si>
  <si>
    <t>a szülőnek felróható magatartási okból</t>
  </si>
  <si>
    <t>környezeti okból</t>
  </si>
  <si>
    <t>Nyilvántartott védelembe vett kiskorúak száma</t>
  </si>
  <si>
    <t>Családok száma, amelyekben a veszélyeztetett kiskorúak élnek</t>
  </si>
  <si>
    <t>egészségi okból</t>
  </si>
  <si>
    <t>anyagi okból</t>
  </si>
  <si>
    <t>magatartási okból</t>
  </si>
  <si>
    <t>Nyilvántartott veszélyeztetett kiskorúak száma</t>
  </si>
  <si>
    <t>3.5.18. A veszélyeztett, védelembe vett, gyámság alatt álló kiskorúak és a gondnokság alatt állók száma</t>
  </si>
  <si>
    <t>0–3 éves gyermekek száma</t>
  </si>
  <si>
    <t>gyermekvédelmi szakellátásban élt</t>
  </si>
  <si>
    <t>külföldi állampolgárok számára</t>
  </si>
  <si>
    <t>Engedélyezett örökbefogadások</t>
  </si>
  <si>
    <t>3.5.19. Örökbefogadás</t>
  </si>
  <si>
    <t>Hagyományos nevelőszülők aránya (%)</t>
  </si>
  <si>
    <t>6 vagy annál több</t>
  </si>
  <si>
    <t>A nevelőszülők száma az elhelyezett gyermekszám szerint</t>
  </si>
  <si>
    <t xml:space="preserve"> -</t>
  </si>
  <si>
    <t>Egyéb</t>
  </si>
  <si>
    <t>Különleges lakásotthon</t>
  </si>
  <si>
    <t>Utógondozó lakásotthon</t>
  </si>
  <si>
    <t>Speciális lakásotthon</t>
  </si>
  <si>
    <t>Különleges gyermekotthon</t>
  </si>
  <si>
    <t>Utógondozó- otthon</t>
  </si>
  <si>
    <t>Általános iskola, diákotthon és gyermekotthon</t>
  </si>
  <si>
    <t>Speciális gyermekotthon</t>
  </si>
  <si>
    <t>Lakásotthon</t>
  </si>
  <si>
    <t>Általános gyermekotthon</t>
  </si>
  <si>
    <t>Gyermekotthoni férőhelyek</t>
  </si>
  <si>
    <t>3.5.20. Gyermekotthoni férőhelyek, nevelőszülők</t>
  </si>
  <si>
    <t>Egy szakképzett gondozónőre jutó gyermek</t>
  </si>
  <si>
    <t>A gondozott gyermekek napi átlagos száma a férőhelyek százalékában</t>
  </si>
  <si>
    <t>Férőhely hiányában fel nem vett gyermekek száma száma</t>
  </si>
  <si>
    <t>A beíratott gyermekek a bölcsődéskorúak (0–3 évesek) százalékában</t>
  </si>
  <si>
    <t>egyéb bölcsődébe</t>
  </si>
  <si>
    <t>magánbölcsődébe</t>
  </si>
  <si>
    <t>nonprofit szervezetek bölcsődéibe</t>
  </si>
  <si>
    <t>önkormányzati bölcsődébe</t>
  </si>
  <si>
    <t xml:space="preserve">Beíratott gyermekek összesen   </t>
  </si>
  <si>
    <t>szakképzett, beosztott gondozónők</t>
  </si>
  <si>
    <t>Gondozónő</t>
  </si>
  <si>
    <t>Férőhely (működő)</t>
  </si>
  <si>
    <t>Bölcsőde (működő)</t>
  </si>
  <si>
    <t>3.5.21. Bölcsődék</t>
  </si>
  <si>
    <t>A szolgáltatást igénybe vevő gyermekek száma</t>
  </si>
  <si>
    <t>Ellátásba bevont települések</t>
  </si>
  <si>
    <t>Szolgálatot működtető települések</t>
  </si>
  <si>
    <t>A szervezeti egységek száma</t>
  </si>
  <si>
    <t>Gyermekjóléti szolgálatok</t>
  </si>
  <si>
    <t>A szolgáltatást igénybe vevők, fő</t>
  </si>
  <si>
    <t xml:space="preserve">A szervezeti egységek száma    </t>
  </si>
  <si>
    <t>Családsegítő szolgálatok</t>
  </si>
  <si>
    <t xml:space="preserve">3.5.22. A családsegítő és gyermekjóléti szolgálatok főbb adatai </t>
  </si>
  <si>
    <t>Családok átmeneti otthonában elhelyezetett gyermekek száma</t>
  </si>
  <si>
    <t>Gyermekek átmeneti otthonában elhelyezett gyermekek száma</t>
  </si>
  <si>
    <t>Helyettes szülőnél elhelyezett gyermekek száma</t>
  </si>
  <si>
    <t>Átmeneti gondozás</t>
  </si>
  <si>
    <t>Házi gyermekfelügyelettel gondozott gyermekek száma</t>
  </si>
  <si>
    <t>Családi napköziben elhelyezett gyermekek száma</t>
  </si>
  <si>
    <t>Napközbeni ellátás</t>
  </si>
  <si>
    <t>3.5.23. Gyermekjóléti ellátások</t>
  </si>
  <si>
    <t>tízezer 60 éven felülire jutó aránya</t>
  </si>
  <si>
    <t>tízezer lakosra jutó aránya</t>
  </si>
  <si>
    <t>száma</t>
  </si>
  <si>
    <t>részesülők</t>
  </si>
  <si>
    <t>Szociális étkeztetésben</t>
  </si>
  <si>
    <t>Házi segítségnyújtásban</t>
  </si>
  <si>
    <t>3.5.24. A házi segítségnyújtás és a szociális étkeztetés főbb adatai</t>
  </si>
  <si>
    <t>Tízezer lakosra jutó ellátott</t>
  </si>
  <si>
    <t>Gondozók száma</t>
  </si>
  <si>
    <t>Fogyatékosok nappali ellátásában részesülők száma</t>
  </si>
  <si>
    <t>Engedélyezett férőhelyek száma</t>
  </si>
  <si>
    <t>Nappali intézmények száma</t>
  </si>
  <si>
    <t>Fogyatékosok nappali intézménye</t>
  </si>
  <si>
    <t>Tízezer  60 éven felüli lakosra jutó ellátott</t>
  </si>
  <si>
    <t>Idősek nappali ellátásában részesülők száma</t>
  </si>
  <si>
    <t>Klubok száma</t>
  </si>
  <si>
    <t>Idősek klubja</t>
  </si>
  <si>
    <t>3.5.25. Nappali ellátást nyújtó szociális intézmények</t>
  </si>
  <si>
    <t>Hajléktalanok otthona, szállása</t>
  </si>
  <si>
    <t>Szenvedélybetegek otthona</t>
  </si>
  <si>
    <t>Fogyatékosok otthona</t>
  </si>
  <si>
    <t>Pszichiátriai betegek otthona</t>
  </si>
  <si>
    <t>Időskorúak otthona, gondozóháza</t>
  </si>
  <si>
    <t>Férőhely-kihasználtság, %</t>
  </si>
  <si>
    <t>Ellátottak száma</t>
  </si>
  <si>
    <t>Működő férőhelyek száma</t>
  </si>
  <si>
    <t>Telephelyek száma</t>
  </si>
  <si>
    <t>Év, intézettípus</t>
  </si>
  <si>
    <t>3.5.26. A tartós és átmeneti elhelyezést nyújtó szociális intézmények</t>
  </si>
  <si>
    <t>Egyéb otthon</t>
  </si>
  <si>
    <t>Hajléktalanok otthona, szállása és éjjeli menedékhelye</t>
  </si>
  <si>
    <t>Ebből: lakóotthon</t>
  </si>
  <si>
    <t>Fogyatékosok otthona, gondozóháza</t>
  </si>
  <si>
    <t>Típus</t>
  </si>
  <si>
    <t>3.5.27. A tartós és átmeneti elhelyezést nyújtó szociális intézményekben ellátottak száma típus szerint [fő]</t>
  </si>
  <si>
    <t>A gondozottak közül térítési díjra kötelezettek</t>
  </si>
  <si>
    <t>hajléktalanok otthonában, szállásán</t>
  </si>
  <si>
    <t>szenvedélybetegek otthonában</t>
  </si>
  <si>
    <t>fogyatékosok otthonában</t>
  </si>
  <si>
    <t>pszichiátriai betegek otthonában</t>
  </si>
  <si>
    <t>időskorúak otthonában</t>
  </si>
  <si>
    <t>Egyéni vagy társas vállalkozás</t>
  </si>
  <si>
    <t>Egyesület</t>
  </si>
  <si>
    <t>Alapítvány</t>
  </si>
  <si>
    <t>Egyház, egyházi intézmény</t>
  </si>
  <si>
    <t>Önkormányzat</t>
  </si>
  <si>
    <t>3.5.28. A tartós és az átmeneti elhelyezést nyújtó szociális intézményekben ellátottak száma fenntartók szerint [fő]</t>
  </si>
  <si>
    <t>A szakképzett gondozók az összes gondozó százalékában</t>
  </si>
  <si>
    <t>gondozók száma</t>
  </si>
  <si>
    <t>Ebből</t>
  </si>
  <si>
    <t>Alkalmazottak száma összesen</t>
  </si>
  <si>
    <t>Működési költség, millió Ft</t>
  </si>
  <si>
    <t>Befolyt térítési díj, millió Ft</t>
  </si>
  <si>
    <t>Önkor-mányzat</t>
  </si>
  <si>
    <t>3.5.29. A tartós és átmeneti elhelyezést nyújtó szociális intézmények költség- és létszámadatai, 2009</t>
  </si>
  <si>
    <t>egy főre jutó átlag, Ft</t>
  </si>
  <si>
    <t>Óvodáztatási támogatásban részesültek száma, fő</t>
  </si>
  <si>
    <t>Rendkívüli gyermekvédelmi támogatásban részesültek száma, fő</t>
  </si>
  <si>
    <t>egy főre jutó havi átlag, Ft</t>
  </si>
  <si>
    <t>Kiegészítő gyermekvédelmi támogatásban részesültek átlagos száma, fő</t>
  </si>
  <si>
    <t>Rendszeres gyermekvédelmi kedvezményben részesültek átlagos száma, fő</t>
  </si>
  <si>
    <t>Időskorúak járadékában részesültek átlagos száma, fő</t>
  </si>
  <si>
    <t>Ápolási díjban részesültek átlagos száma,fő</t>
  </si>
  <si>
    <t>Közgyógyellátási igazolvánnyal rendelkezők száma, fő</t>
  </si>
  <si>
    <t>közlekedési támogatásban részesültek száma, fő</t>
  </si>
  <si>
    <t>gépkocsi-átalakítási támogatásra jogosult személyek száma, fő</t>
  </si>
  <si>
    <t>gépkocsiszerzéshez adható támogatásra jogosult személyek száma, fő</t>
  </si>
  <si>
    <t>Súlyosan mozgáskorlátozott személyek közlekedésével kapcsolatos támogatások:</t>
  </si>
  <si>
    <t>egy temetésre jutó átlagos összeg, Ft</t>
  </si>
  <si>
    <t>Temetési segélyek száma</t>
  </si>
  <si>
    <t>Átmeneti segélyben részesültek száma, fő</t>
  </si>
  <si>
    <t>Lakásfenntartási támogatásban részesültek száma, fő</t>
  </si>
  <si>
    <t>Rendelkezésre állási támogatásban részesültek átlagos száma, fő</t>
  </si>
  <si>
    <t>Rendszeres szociális segélyben részesültek átlagos száma, fő</t>
  </si>
  <si>
    <t>3.5.30. Szociális segélyezés a támogatás formája szerint</t>
  </si>
  <si>
    <t>nő</t>
  </si>
  <si>
    <t>férfi</t>
  </si>
  <si>
    <t xml:space="preserve">Ezen belül: egészségkárosodott személyek szociális járadékai </t>
  </si>
  <si>
    <t>Nyugdíjszerű ellátások összesen</t>
  </si>
  <si>
    <t>Özvegyi nyugdíjas</t>
  </si>
  <si>
    <t>Rokkantsági nyugdíjas, korhatár alatti</t>
  </si>
  <si>
    <t>Rokkantsági nyugdíjas, korbetöltött</t>
  </si>
  <si>
    <t>Ezen belül:</t>
  </si>
  <si>
    <t>Nyugdíjak összesen</t>
  </si>
  <si>
    <t>évben született</t>
  </si>
  <si>
    <t>–1919</t>
  </si>
  <si>
    <t>1920–1924</t>
  </si>
  <si>
    <t>1925–1929</t>
  </si>
  <si>
    <t>1930–1934</t>
  </si>
  <si>
    <t>1935–1939</t>
  </si>
  <si>
    <t>1940–1944</t>
  </si>
  <si>
    <t>1945–1949</t>
  </si>
  <si>
    <t>–1950</t>
  </si>
  <si>
    <r>
      <t>Összesen</t>
    </r>
    <r>
      <rPr>
        <vertAlign val="superscript"/>
        <sz val="8"/>
        <rFont val="Arial"/>
        <family val="2"/>
        <charset val="238"/>
      </rPr>
      <t xml:space="preserve"> </t>
    </r>
  </si>
  <si>
    <t xml:space="preserve">Az ellátás fajtája </t>
  </si>
  <si>
    <t>3.5.31. Nyugdíjban és nyugdíjszerű ellátásban részesülők születési év szerint, 2010. január [fő]</t>
  </si>
  <si>
    <t>3.5.32. Nyugdíjak és nyugdíjszerű ellátások összege születési év szerint, 2010. január [Ft/fő]</t>
  </si>
  <si>
    <t>1980–</t>
  </si>
  <si>
    <t>1975–1979</t>
  </si>
  <si>
    <t>1970–1974</t>
  </si>
  <si>
    <t>1965–1969</t>
  </si>
  <si>
    <t>1960–1964</t>
  </si>
  <si>
    <t>1955–1959</t>
  </si>
  <si>
    <t>1950–1954</t>
  </si>
  <si>
    <t xml:space="preserve">        –1934</t>
  </si>
  <si>
    <t>Éves növekedés, csökkenés, %</t>
  </si>
  <si>
    <t>Egy tagra eső fedezeti tartalék, Ft/tag</t>
  </si>
  <si>
    <t>Fedezeti tartalékok, millió Ft</t>
  </si>
  <si>
    <t>Taglétszám</t>
  </si>
  <si>
    <t>Születési év</t>
  </si>
  <si>
    <t>3.5.33. Magán-nyugdíjpénztárak taglétszáma és a tagok fedezeti tartaléka a tag születési éve szerint, 2009</t>
  </si>
  <si>
    <t>3.5.34. Önkéntes nyugdíjpénztárak taglétszáma és a tagok fedezeti tartaléka a tag születési éve szerint, 2009</t>
  </si>
  <si>
    <t>1985–</t>
  </si>
  <si>
    <t>1980–1984</t>
  </si>
  <si>
    <t xml:space="preserve">        –1939</t>
  </si>
  <si>
    <t>Egy tagra eső tagdíj, Ft/tag</t>
  </si>
  <si>
    <t>Tagdíjak, millió Ft</t>
  </si>
  <si>
    <t xml:space="preserve">3.5.35. Magán-nyugdíjpénztári tagdíjak a tag születési éve szerint, 2009. </t>
  </si>
  <si>
    <t>A saját rész részaránya a tagdíjakban %</t>
  </si>
  <si>
    <t>3.5.36. Önkéntes nyugdíjpénztári tagdíjak a tag születési éve szerint, 2009.</t>
  </si>
  <si>
    <t>3.5.17. A gyermekvédelmi szakellátásban részesülő gyermekek és fiatal felnőttek elhelyezése, 2009</t>
  </si>
  <si>
    <t>3.5.22. A családsegítő és gyermekjóléti szolgálatok főbb adatai</t>
  </si>
  <si>
    <t>3.5.35. Magán-nyugdíjpénztári tagdíjak a tag születési éve szerint, 2009.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</si>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</sst>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#____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i/>
      <sz val="8"/>
      <color indexed="81"/>
      <name val="Tahoma"/>
      <family val="2"/>
      <charset val="238"/>
    </font>
    <font>
      <i/>
      <sz val="8"/>
      <color indexed="81"/>
      <name val="Arial"/>
      <family val="2"/>
      <charset val="238"/>
    </font>
    <font>
      <sz val="8"/>
      <color indexed="10"/>
      <name val="Tahoma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84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165" fontId="4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 wrapText="1" indent="2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top"/>
    </xf>
    <xf numFmtId="165" fontId="1" fillId="0" borderId="0" xfId="0" applyNumberFormat="1" applyFont="1" applyFill="1"/>
    <xf numFmtId="165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 vertical="top" indent="2"/>
    </xf>
    <xf numFmtId="165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4"/>
    </xf>
    <xf numFmtId="0" fontId="3" fillId="0" borderId="3" xfId="0" applyFont="1" applyFill="1" applyBorder="1" applyAlignment="1">
      <alignment vertical="top"/>
    </xf>
    <xf numFmtId="0" fontId="1" fillId="0" borderId="0" xfId="0" applyFont="1"/>
    <xf numFmtId="165" fontId="3" fillId="0" borderId="0" xfId="0" applyNumberFormat="1" applyFont="1" applyFill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/>
    <xf numFmtId="165" fontId="1" fillId="0" borderId="0" xfId="0" applyNumberFormat="1" applyFont="1" applyFill="1"/>
    <xf numFmtId="0" fontId="4" fillId="0" borderId="0" xfId="0" applyFont="1" applyAlignment="1">
      <alignment horizontal="left" indent="1"/>
    </xf>
    <xf numFmtId="165" fontId="1" fillId="0" borderId="0" xfId="0" applyNumberFormat="1" applyFont="1" applyFill="1" applyAlignment="1">
      <alignment vertical="top"/>
    </xf>
    <xf numFmtId="0" fontId="4" fillId="0" borderId="0" xfId="0" applyFont="1" applyAlignment="1">
      <alignment horizontal="left" vertical="top" indent="1"/>
    </xf>
    <xf numFmtId="0" fontId="1" fillId="0" borderId="0" xfId="0" applyFont="1" applyFill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Alignment="1">
      <alignment horizontal="left" wrapText="1" indent="1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0" fontId="1" fillId="0" borderId="0" xfId="0" applyFont="1" applyFill="1" applyBorder="1"/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center" wrapText="1" indent="1"/>
    </xf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wrapText="1" indent="1"/>
    </xf>
    <xf numFmtId="0" fontId="3" fillId="0" borderId="0" xfId="0" applyFont="1" applyFill="1"/>
    <xf numFmtId="3" fontId="3" fillId="0" borderId="0" xfId="0" applyNumberFormat="1" applyFont="1" applyBorder="1" applyAlignment="1">
      <alignment horizontal="right" vertical="top" wrapText="1"/>
    </xf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1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/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inden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wrapText="1"/>
    </xf>
    <xf numFmtId="165" fontId="8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Alignment="1"/>
    <xf numFmtId="165" fontId="1" fillId="0" borderId="0" xfId="0" applyNumberFormat="1" applyFont="1" applyFill="1"/>
    <xf numFmtId="165" fontId="1" fillId="0" borderId="0" xfId="0" applyNumberFormat="1" applyFont="1"/>
    <xf numFmtId="0" fontId="1" fillId="0" borderId="0" xfId="0" applyFont="1" applyAlignment="1">
      <alignment horizontal="left" indent="1"/>
    </xf>
    <xf numFmtId="3" fontId="1" fillId="0" borderId="0" xfId="0" applyNumberFormat="1" applyFont="1" applyFill="1"/>
    <xf numFmtId="3" fontId="1" fillId="0" borderId="0" xfId="0" applyNumberFormat="1" applyFont="1"/>
    <xf numFmtId="165" fontId="8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top" indent="3"/>
    </xf>
    <xf numFmtId="0" fontId="3" fillId="0" borderId="3" xfId="0" applyFont="1" applyBorder="1" applyAlignment="1">
      <alignment horizontal="left" vertical="top" indent="3"/>
    </xf>
    <xf numFmtId="0" fontId="3" fillId="0" borderId="3" xfId="0" applyFont="1" applyBorder="1" applyAlignment="1">
      <alignment horizontal="left"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/>
    <xf numFmtId="3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0" fontId="3" fillId="0" borderId="3" xfId="0" applyFont="1" applyBorder="1" applyAlignment="1">
      <alignment horizontal="left" vertical="top" indent="3"/>
    </xf>
    <xf numFmtId="0" fontId="3" fillId="0" borderId="3" xfId="0" applyFont="1" applyBorder="1" applyAlignment="1">
      <alignment horizontal="left" vertical="top"/>
    </xf>
    <xf numFmtId="3" fontId="1" fillId="0" borderId="0" xfId="0" applyNumberFormat="1" applyFont="1"/>
    <xf numFmtId="0" fontId="3" fillId="0" borderId="0" xfId="0" applyFont="1"/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3" fontId="1" fillId="0" borderId="0" xfId="0" applyNumberFormat="1" applyFont="1" applyBorder="1" applyAlignment="1"/>
    <xf numFmtId="3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NumberFormat="1" applyFont="1" applyBorder="1" applyAlignment="1">
      <alignment horizontal="left" vertical="top" indent="3"/>
    </xf>
    <xf numFmtId="0" fontId="3" fillId="0" borderId="0" xfId="0" applyNumberFormat="1" applyFont="1" applyBorder="1" applyAlignment="1">
      <alignment vertical="top"/>
    </xf>
    <xf numFmtId="3" fontId="1" fillId="0" borderId="0" xfId="0" applyNumberFormat="1" applyFont="1" applyBorder="1"/>
    <xf numFmtId="3" fontId="3" fillId="0" borderId="0" xfId="0" applyNumberFormat="1" applyFont="1" applyBorder="1"/>
    <xf numFmtId="0" fontId="3" fillId="0" borderId="0" xfId="0" applyFont="1" applyBorder="1"/>
    <xf numFmtId="3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left" wrapText="1" indent="2"/>
    </xf>
    <xf numFmtId="49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/>
    <xf numFmtId="3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3" fontId="1" fillId="0" borderId="0" xfId="0" applyNumberFormat="1" applyFont="1" applyFill="1" applyAlignment="1">
      <alignment horizontal="right"/>
    </xf>
    <xf numFmtId="0" fontId="1" fillId="0" borderId="0" xfId="0" applyNumberFormat="1" applyFont="1" applyAlignment="1">
      <alignment horizontal="center"/>
    </xf>
    <xf numFmtId="3" fontId="3" fillId="0" borderId="0" xfId="0" applyNumberFormat="1" applyFont="1" applyFill="1" applyAlignment="1"/>
    <xf numFmtId="3" fontId="3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0" fontId="3" fillId="0" borderId="0" xfId="0" applyFont="1" applyAlignment="1"/>
    <xf numFmtId="3" fontId="1" fillId="0" borderId="0" xfId="0" applyNumberFormat="1" applyFont="1" applyAlignment="1">
      <alignment vertical="top"/>
    </xf>
    <xf numFmtId="2" fontId="1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top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vertical="top"/>
    </xf>
    <xf numFmtId="2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/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5" fontId="4" fillId="0" borderId="0" xfId="0" applyNumberFormat="1" applyFont="1" applyFill="1"/>
    <xf numFmtId="165" fontId="1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/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/>
    <xf numFmtId="165" fontId="1" fillId="0" borderId="0" xfId="0" applyNumberFormat="1" applyFont="1" applyFill="1" applyAlignment="1"/>
    <xf numFmtId="0" fontId="1" fillId="0" borderId="11" xfId="0" applyFont="1" applyBorder="1" applyAlignment="1">
      <alignment horizontal="center" vertical="center" wrapText="1"/>
    </xf>
    <xf numFmtId="0" fontId="3" fillId="0" borderId="3" xfId="0" applyFont="1" applyBorder="1" applyAlignment="1"/>
    <xf numFmtId="164" fontId="1" fillId="0" borderId="0" xfId="0" applyNumberFormat="1" applyFont="1" applyFill="1" applyAlignment="1"/>
    <xf numFmtId="164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3" fillId="0" borderId="0" xfId="0" applyFont="1" applyFill="1" applyAlignment="1"/>
    <xf numFmtId="165" fontId="3" fillId="0" borderId="0" xfId="0" applyNumberFormat="1" applyFont="1" applyFill="1" applyAlignment="1">
      <alignment vertical="top"/>
    </xf>
    <xf numFmtId="165" fontId="3" fillId="0" borderId="0" xfId="0" applyNumberFormat="1" applyFont="1" applyAlignment="1">
      <alignment vertical="top"/>
    </xf>
    <xf numFmtId="0" fontId="2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3" fontId="3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3" fillId="0" borderId="3" xfId="0" applyFont="1" applyFill="1" applyBorder="1" applyAlignment="1">
      <alignment horizontal="left" vertical="top" indent="3"/>
    </xf>
    <xf numFmtId="0" fontId="3" fillId="0" borderId="3" xfId="0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right" vertical="top"/>
    </xf>
    <xf numFmtId="0" fontId="1" fillId="0" borderId="5" xfId="0" applyFont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3" fontId="1" fillId="0" borderId="0" xfId="0" applyNumberFormat="1" applyFont="1" applyFill="1" applyAlignment="1"/>
    <xf numFmtId="3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wrapText="1"/>
    </xf>
    <xf numFmtId="3" fontId="3" fillId="0" borderId="0" xfId="0" applyNumberFormat="1" applyFont="1" applyFill="1"/>
    <xf numFmtId="0" fontId="3" fillId="0" borderId="0" xfId="0" applyFont="1" applyFill="1" applyAlignment="1">
      <alignment horizontal="left" vertical="center" wrapText="1"/>
    </xf>
    <xf numFmtId="3" fontId="3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Fill="1" applyAlignment="1">
      <alignment vertical="top"/>
    </xf>
    <xf numFmtId="3" fontId="8" fillId="0" borderId="0" xfId="0" applyNumberFormat="1" applyFont="1" applyAlignment="1">
      <alignment vertical="top"/>
    </xf>
    <xf numFmtId="2" fontId="1" fillId="0" borderId="0" xfId="0" applyNumberFormat="1" applyFont="1" applyAlignment="1">
      <alignment horizontal="left" vertical="center" indent="1"/>
    </xf>
    <xf numFmtId="2" fontId="1" fillId="0" borderId="0" xfId="0" applyNumberFormat="1" applyFont="1" applyAlignment="1">
      <alignment horizontal="left" vertical="center"/>
    </xf>
    <xf numFmtId="3" fontId="1" fillId="0" borderId="5" xfId="0" applyNumberFormat="1" applyFont="1" applyBorder="1" applyAlignment="1">
      <alignment vertical="top"/>
    </xf>
    <xf numFmtId="2" fontId="1" fillId="0" borderId="5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3" fontId="1" fillId="0" borderId="18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2" fontId="1" fillId="0" borderId="0" xfId="0" applyNumberFormat="1" applyFont="1" applyAlignment="1"/>
    <xf numFmtId="2" fontId="4" fillId="0" borderId="0" xfId="0" applyNumberFormat="1" applyFont="1" applyAlignment="1">
      <alignment horizontal="left" vertical="top"/>
    </xf>
    <xf numFmtId="0" fontId="1" fillId="0" borderId="0" xfId="0" applyFont="1" applyFill="1" applyAlignment="1">
      <alignment vertical="center" wrapText="1"/>
    </xf>
    <xf numFmtId="3" fontId="8" fillId="0" borderId="0" xfId="0" applyNumberFormat="1" applyFont="1" applyFill="1" applyAlignment="1"/>
    <xf numFmtId="0" fontId="3" fillId="0" borderId="0" xfId="0" applyFont="1" applyFill="1" applyBorder="1" applyAlignment="1">
      <alignment vertical="center"/>
    </xf>
    <xf numFmtId="3" fontId="1" fillId="0" borderId="0" xfId="0" applyNumberFormat="1" applyFont="1" applyAlignment="1">
      <alignment horizontal="right"/>
    </xf>
    <xf numFmtId="0" fontId="3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165" fontId="1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/>
    </xf>
    <xf numFmtId="3" fontId="8" fillId="0" borderId="0" xfId="0" applyNumberFormat="1" applyFont="1" applyFill="1"/>
    <xf numFmtId="3" fontId="8" fillId="0" borderId="0" xfId="0" applyNumberFormat="1" applyFont="1" applyFill="1" applyAlignment="1">
      <alignment vertical="top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horizontal="left" vertical="top" indent="2"/>
    </xf>
    <xf numFmtId="3" fontId="3" fillId="0" borderId="0" xfId="0" applyNumberFormat="1" applyFont="1" applyAlignment="1"/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3" fontId="8" fillId="0" borderId="0" xfId="0" applyNumberFormat="1" applyFont="1" applyAlignment="1">
      <alignment horizontal="right" vertical="top"/>
    </xf>
    <xf numFmtId="0" fontId="1" fillId="0" borderId="5" xfId="0" applyFont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indent="2"/>
    </xf>
    <xf numFmtId="0" fontId="3" fillId="0" borderId="3" xfId="0" applyFont="1" applyBorder="1" applyAlignment="1">
      <alignment horizontal="left" vertical="top" indent="4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 indent="7"/>
    </xf>
    <xf numFmtId="3" fontId="12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 indent="5"/>
    </xf>
    <xf numFmtId="0" fontId="1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>
      <alignment vertical="center" wrapText="1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 indent="3"/>
    </xf>
    <xf numFmtId="0" fontId="1" fillId="0" borderId="0" xfId="0" applyFont="1" applyFill="1" applyAlignment="1">
      <alignment horizontal="left" vertical="center" wrapText="1" indent="2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16" xfId="0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4" fillId="0" borderId="15" xfId="0" applyFont="1" applyFill="1" applyBorder="1" applyAlignme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horizontal="left"/>
    </xf>
    <xf numFmtId="0" fontId="14" fillId="0" borderId="15" xfId="0" applyFont="1" applyFill="1" applyBorder="1" applyAlignment="1">
      <alignment horizontal="left"/>
    </xf>
    <xf numFmtId="0" fontId="1" fillId="0" borderId="0" xfId="0" applyFont="1" applyFill="1"/>
    <xf numFmtId="0" fontId="3" fillId="0" borderId="0" xfId="0" applyFont="1" applyFill="1"/>
    <xf numFmtId="3" fontId="3" fillId="0" borderId="0" xfId="0" applyNumberFormat="1" applyFont="1" applyFill="1" applyBorder="1"/>
    <xf numFmtId="165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165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0" fontId="1" fillId="0" borderId="16" xfId="0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15" xfId="0" applyFont="1" applyFill="1" applyBorder="1"/>
    <xf numFmtId="0" fontId="14" fillId="0" borderId="15" xfId="0" applyFont="1" applyFill="1" applyBorder="1" applyAlignment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3" fontId="3" fillId="0" borderId="0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Border="1" applyAlignment="1">
      <alignment wrapText="1"/>
    </xf>
    <xf numFmtId="0" fontId="14" fillId="0" borderId="0" xfId="0" applyFont="1" applyFill="1" applyBorder="1" applyAlignment="1">
      <alignment vertical="top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0" fontId="14" fillId="0" borderId="15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/>
    <xf numFmtId="0" fontId="1" fillId="0" borderId="6" xfId="0" applyFont="1" applyBorder="1"/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8.xml"/><Relationship Id="rId1" Type="http://schemas.openxmlformats.org/officeDocument/2006/relationships/vmlDrawing" Target="../drawings/vmlDrawing28.v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63D5-2172-4299-AE32-35B927F402E3}">
  <dimension ref="A1:A37"/>
  <sheetViews>
    <sheetView tabSelected="1" workbookViewId="0"/>
  </sheetViews>
  <sheetFormatPr defaultRowHeight="12.75" x14ac:dyDescent="0.2"/>
  <cols>
    <col min="1" max="1" width="99.5703125" style="382" bestFit="1" customWidth="1"/>
    <col min="2" max="16384" width="9.140625" style="382"/>
  </cols>
  <sheetData>
    <row r="1" spans="1:1" x14ac:dyDescent="0.2">
      <c r="A1" s="381" t="s">
        <v>435</v>
      </c>
    </row>
    <row r="2" spans="1:1" x14ac:dyDescent="0.2">
      <c r="A2" s="383" t="s">
        <v>49</v>
      </c>
    </row>
    <row r="3" spans="1:1" x14ac:dyDescent="0.2">
      <c r="A3" s="383" t="s">
        <v>71</v>
      </c>
    </row>
    <row r="4" spans="1:1" x14ac:dyDescent="0.2">
      <c r="A4" s="383" t="s">
        <v>86</v>
      </c>
    </row>
    <row r="5" spans="1:1" x14ac:dyDescent="0.2">
      <c r="A5" s="383" t="s">
        <v>103</v>
      </c>
    </row>
    <row r="6" spans="1:1" x14ac:dyDescent="0.2">
      <c r="A6" s="383" t="s">
        <v>111</v>
      </c>
    </row>
    <row r="7" spans="1:1" x14ac:dyDescent="0.2">
      <c r="A7" s="383" t="s">
        <v>130</v>
      </c>
    </row>
    <row r="8" spans="1:1" x14ac:dyDescent="0.2">
      <c r="A8" s="383" t="s">
        <v>139</v>
      </c>
    </row>
    <row r="9" spans="1:1" x14ac:dyDescent="0.2">
      <c r="A9" s="383" t="s">
        <v>159</v>
      </c>
    </row>
    <row r="10" spans="1:1" x14ac:dyDescent="0.2">
      <c r="A10" s="383" t="s">
        <v>173</v>
      </c>
    </row>
    <row r="11" spans="1:1" x14ac:dyDescent="0.2">
      <c r="A11" s="383" t="s">
        <v>180</v>
      </c>
    </row>
    <row r="12" spans="1:1" x14ac:dyDescent="0.2">
      <c r="A12" s="383" t="s">
        <v>188</v>
      </c>
    </row>
    <row r="13" spans="1:1" x14ac:dyDescent="0.2">
      <c r="A13" s="383" t="s">
        <v>197</v>
      </c>
    </row>
    <row r="14" spans="1:1" x14ac:dyDescent="0.2">
      <c r="A14" s="383" t="s">
        <v>204</v>
      </c>
    </row>
    <row r="15" spans="1:1" x14ac:dyDescent="0.2">
      <c r="A15" s="383" t="s">
        <v>216</v>
      </c>
    </row>
    <row r="16" spans="1:1" x14ac:dyDescent="0.2">
      <c r="A16" s="383" t="s">
        <v>221</v>
      </c>
    </row>
    <row r="17" spans="1:1" x14ac:dyDescent="0.2">
      <c r="A17" s="383" t="s">
        <v>233</v>
      </c>
    </row>
    <row r="18" spans="1:1" x14ac:dyDescent="0.2">
      <c r="A18" s="383" t="s">
        <v>432</v>
      </c>
    </row>
    <row r="19" spans="1:1" x14ac:dyDescent="0.2">
      <c r="A19" s="383" t="s">
        <v>259</v>
      </c>
    </row>
    <row r="20" spans="1:1" x14ac:dyDescent="0.2">
      <c r="A20" s="383" t="s">
        <v>264</v>
      </c>
    </row>
    <row r="21" spans="1:1" x14ac:dyDescent="0.2">
      <c r="A21" s="383" t="s">
        <v>280</v>
      </c>
    </row>
    <row r="22" spans="1:1" x14ac:dyDescent="0.2">
      <c r="A22" s="383" t="s">
        <v>294</v>
      </c>
    </row>
    <row r="23" spans="1:1" x14ac:dyDescent="0.2">
      <c r="A23" s="383" t="s">
        <v>433</v>
      </c>
    </row>
    <row r="24" spans="1:1" x14ac:dyDescent="0.2">
      <c r="A24" s="383" t="s">
        <v>311</v>
      </c>
    </row>
    <row r="25" spans="1:1" x14ac:dyDescent="0.2">
      <c r="A25" s="383" t="s">
        <v>318</v>
      </c>
    </row>
    <row r="26" spans="1:1" x14ac:dyDescent="0.2">
      <c r="A26" s="383" t="s">
        <v>329</v>
      </c>
    </row>
    <row r="27" spans="1:1" x14ac:dyDescent="0.2">
      <c r="A27" s="383" t="s">
        <v>340</v>
      </c>
    </row>
    <row r="28" spans="1:1" x14ac:dyDescent="0.2">
      <c r="A28" s="383" t="s">
        <v>346</v>
      </c>
    </row>
    <row r="29" spans="1:1" x14ac:dyDescent="0.2">
      <c r="A29" s="383" t="s">
        <v>358</v>
      </c>
    </row>
    <row r="30" spans="1:1" x14ac:dyDescent="0.2">
      <c r="A30" s="383" t="s">
        <v>366</v>
      </c>
    </row>
    <row r="31" spans="1:1" x14ac:dyDescent="0.2">
      <c r="A31" s="383" t="s">
        <v>386</v>
      </c>
    </row>
    <row r="32" spans="1:1" x14ac:dyDescent="0.2">
      <c r="A32" s="383" t="s">
        <v>407</v>
      </c>
    </row>
    <row r="33" spans="1:1" x14ac:dyDescent="0.2">
      <c r="A33" s="383" t="s">
        <v>408</v>
      </c>
    </row>
    <row r="34" spans="1:1" x14ac:dyDescent="0.2">
      <c r="A34" s="383" t="s">
        <v>422</v>
      </c>
    </row>
    <row r="35" spans="1:1" x14ac:dyDescent="0.2">
      <c r="A35" s="383" t="s">
        <v>423</v>
      </c>
    </row>
    <row r="36" spans="1:1" x14ac:dyDescent="0.2">
      <c r="A36" s="383" t="s">
        <v>434</v>
      </c>
    </row>
    <row r="37" spans="1:1" x14ac:dyDescent="0.2">
      <c r="A37" s="383" t="s">
        <v>431</v>
      </c>
    </row>
  </sheetData>
  <hyperlinks>
    <hyperlink ref="A2" location="3.5.1.!A1" display="3.5.1. Az Egészségbiztosítási Alap bevételei és kiadásai, 2009" xr:uid="{4B787807-FFCA-4C78-806F-90B1C6030F77}"/>
    <hyperlink ref="A3" location="3.5.2.!A1" display="3.5.2. A Nyugdíjbiztosítási Alap bevételei és kiadásai, 2009" xr:uid="{3A39B4F6-5BF5-4C55-8E76-68DEC6EF0BE2}"/>
    <hyperlink ref="A4" location="3.5.3.!A1" display="3.5.3. Nyugdíjbiztosítással kapcsolatos igények" xr:uid="{CAFE88B3-2D77-4E93-AEDA-95D18443EB4D}"/>
    <hyperlink ref="A5" location="3.5.4.!A1" display="3.5.4. Nyugdíjak, nyugdíjszerű ellátások" xr:uid="{169A4BCC-226E-4907-84F6-A3F6563F8306}"/>
    <hyperlink ref="A6" location="3.5.5.!A1" display="3.5.5. Adott évben megállapított saját jogú nyugdíjak száma" xr:uid="{0AE3DEE9-8A05-43C1-902F-829E324AF07D}"/>
    <hyperlink ref="A7" location="3.5.6.!A1" display="3.5.6. Nyugdíjban és nyugdíjszerű ellátásban részesülők az ellátás fajtája szerint, 2010. január 1. [fő]" xr:uid="{26E2CDDB-F198-4613-8473-56AEBA18CBD2}"/>
    <hyperlink ref="A8" location="3.5.7.!A1" display="3.5.7. Nyugdíjban részesülők átlagos ellátása, 2010 január 1. [forint]" xr:uid="{6D8AE02E-3403-46B1-BF58-C1413586E10C}"/>
    <hyperlink ref="A9" location="3.5.8.!A1" display="3.5.8. Saját jogú nyugdíjasok száma a teljes ellátás havi összege szerint, 2010. január 1. [fő]" xr:uid="{81361315-E6D0-41C2-B752-99E89BA25442}"/>
    <hyperlink ref="A10" location="3.5.9.!A1" display="3.5.9. Táppénz" xr:uid="{869202F8-7A97-4966-9E43-E37E6338570A}"/>
    <hyperlink ref="A11" location="3.5.10.!A1" display="3.5.10. Betegszabadság" xr:uid="{954ED56B-7F5E-41C4-A76D-48CDA4CBEFC6}"/>
    <hyperlink ref="A12" location="3.5.11.!A1" display="3.5.11. Gyermekgondozási segély és díj" xr:uid="{2B59ABD8-20CA-4B63-8486-4C7FF754E83D}"/>
    <hyperlink ref="A13" location="3.5.12.!A1" display="3.5.12. A családi pótlék havi összege (január) [Ft]" xr:uid="{6F9F27E1-8454-4B2D-A071-F3A093B39B0C}"/>
    <hyperlink ref="A14" location="3.5.13.!A1" display="3.5.13. A családi pótlék összefoglaló adatai" xr:uid="{2510E45D-F573-4E40-A458-DDF06F3BE975}"/>
    <hyperlink ref="A15" location="3.5.14.!A1" display="3.5.14. A családi pótlékban részesülők száma [ezer]" xr:uid="{D75A36A8-6A04-405A-8586-DEEDBCAEA490}"/>
    <hyperlink ref="A16" location="3.5.15.!A1" display="3.5.15. A gyermekneveléssel kapcsolatos támogatások reálértékének alakulása [%]" xr:uid="{3303C224-D40A-4D48-A126-BE912A0950EF}"/>
    <hyperlink ref="A17" location="3.5.16.!A1" display="3.5.16. A gyermekvédelmi szakellátás alatt álló fiatalok korcsoportok szerint" xr:uid="{5EA3FC48-5B38-4D51-B2D5-59E48F8E55F4}"/>
    <hyperlink ref="A18" location="3.5.17.!A1" display="3.5.17. A gyermekvédelmi szakellátásban részesülő gyermekek és fiatal felnőttek elhelyezése, 2009" xr:uid="{8FACBB74-A69C-41B7-B33D-2A619F857016}"/>
    <hyperlink ref="A19" location="3.5.18.!A1" display="3.5.18. A veszélyeztett, védelembe vett, gyámság alatt álló kiskorúak és a gondnokság alatt állók száma" xr:uid="{D12D7DCE-6418-4242-A069-D3C3325CE5D6}"/>
    <hyperlink ref="A20" location="3.5.19.!A1" display="3.5.19. Örökbefogadás" xr:uid="{AC26A0E0-5008-429B-8739-0565720DEBCB}"/>
    <hyperlink ref="A21" location="3.5.20.!A1" display="3.5.20. Gyermekotthoni férőhelyek, nevelőszülők" xr:uid="{4B149EF0-9071-47A9-B6DE-52D9B6740B2B}"/>
    <hyperlink ref="A22" location="3.5.21.!A1" display="3.5.21. Bölcsődék" xr:uid="{E13503F2-A71F-4096-9B5D-8C2CD9C70180}"/>
    <hyperlink ref="A23" location="3.5.22.!A1" display="3.5.22. A családsegítő és gyermekjóléti szolgálatok főbb adatai" xr:uid="{C94FB14E-EBDC-461E-9CD9-ACA3B5939862}"/>
    <hyperlink ref="A24" location="3.5.23.!A1" display="3.5.23. Gyermekjóléti ellátások" xr:uid="{D0B6A4D5-4F5F-4CF2-8452-340FE3D51A84}"/>
    <hyperlink ref="A25" location="3.5.24.!A1" display="3.5.24. A házi segítségnyújtás és a szociális étkeztetés főbb adatai" xr:uid="{B536BD3E-06B0-47E6-A711-D2905081C061}"/>
    <hyperlink ref="A26" location="3.5.25.!A1" display="3.5.25. Nappali ellátást nyújtó szociális intézmények" xr:uid="{49506E4B-FD94-4268-A110-1801DCD004CD}"/>
    <hyperlink ref="A27" location="3.5.26.!A1" display="3.5.26. A tartós és átmeneti elhelyezést nyújtó szociális intézmények" xr:uid="{761BCF78-7642-4F03-AC27-7EBA7A1FDB1B}"/>
    <hyperlink ref="A28" location="3.5.27.!A1" display="3.5.27. A tartós és átmeneti elhelyezést nyújtó szociális intézményekben ellátottak száma típus szerint [fő]" xr:uid="{2AC73CD5-2FAC-474C-B296-AE700AFDEBAB}"/>
    <hyperlink ref="A29" location="3.5.28.!A1" display="3.5.28. A tartós és az átmeneti elhelyezést nyújtó szociális intézményekben ellátottak száma fenntartók szerint [fő]" xr:uid="{1B2859C4-1BDE-437A-A79F-3E6DEF22018D}"/>
    <hyperlink ref="A30" location="3.5.29.!A1" display="3.5.29. A tartós és átmeneti elhelyezést nyújtó szociális intézmények költség- és létszámadatai, 2009" xr:uid="{89C34D1A-790E-40D2-88F2-819A1F1D3E14}"/>
    <hyperlink ref="A31" location="3.5.30.!A1" display="3.5.30. Szociális segélyezés a támogatás formája szerint" xr:uid="{7942262B-1163-4AD5-9FCA-4B9851607450}"/>
    <hyperlink ref="A32" location="3.5.31.!A1" display="3.5.31. Nyugdíjban és nyugdíjszerű ellátásban részesülők születési év szerint, 2010. január [fő]" xr:uid="{ECC4E1C9-4F13-4740-AA73-48879CBC94A1}"/>
    <hyperlink ref="A33" location="3.5.32.!A1" display="3.5.32. Nyugdíjak és nyugdíjszerű ellátások összege születési év szerint, 2010. január [Ft/fő]" xr:uid="{849047CB-E79F-4BD4-9905-5C22ED4C1FAC}"/>
    <hyperlink ref="A34" location="3.5.33.!A1" display="3.5.33. Magán-nyugdíjpénztárak taglétszáma és a tagok fedezeti tartaléka a tag születési éve szerint, 2009" xr:uid="{1D6A509E-C66B-48FB-A827-48184C3D91A4}"/>
    <hyperlink ref="A35" location="3.5.34.!A1" display="3.5.34. Önkéntes nyugdíjpénztárak taglétszáma és a tagok fedezeti tartaléka a tag születési éve szerint, 2009" xr:uid="{4AF0EFD9-FB2A-481B-B200-A0AF92798C74}"/>
    <hyperlink ref="A36" location="3.5.35.!A1" display="3.5.35. Magán-nyugdíjpénztári tagdíjak a tag születési éve szerint, 2009." xr:uid="{3F6FA8E4-3061-4F0E-A35D-D63D274CADE5}"/>
    <hyperlink ref="A37" location="3.5.36.!A1" display="3.5.36. Önkéntes nyugdíjpénztári tagdíjak a tag születési éve szerint, 2009." xr:uid="{A81E2C44-F757-4E13-8A22-2E68E17A9FB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601FC-7E5B-49A9-9A47-385C38D2024F}">
  <dimension ref="A1:E16"/>
  <sheetViews>
    <sheetView zoomScaleNormal="100" workbookViewId="0"/>
  </sheetViews>
  <sheetFormatPr defaultRowHeight="11.25" x14ac:dyDescent="0.2"/>
  <cols>
    <col min="1" max="1" width="30.42578125" style="26" customWidth="1"/>
    <col min="2" max="5" width="10.85546875" style="26" customWidth="1"/>
    <col min="6" max="16384" width="9.140625" style="26"/>
  </cols>
  <sheetData>
    <row r="1" spans="1:5" s="43" customFormat="1" ht="12" thickBot="1" x14ac:dyDescent="0.3">
      <c r="A1" s="150" t="s">
        <v>173</v>
      </c>
    </row>
    <row r="2" spans="1:5" x14ac:dyDescent="0.2">
      <c r="A2" s="85" t="s">
        <v>85</v>
      </c>
      <c r="B2" s="84">
        <v>2000</v>
      </c>
      <c r="C2" s="84">
        <v>2007</v>
      </c>
      <c r="D2" s="84">
        <v>2008</v>
      </c>
      <c r="E2" s="149">
        <v>2009</v>
      </c>
    </row>
    <row r="3" spans="1:5" s="95" customFormat="1" x14ac:dyDescent="0.2">
      <c r="A3" s="148" t="s">
        <v>172</v>
      </c>
      <c r="B3" s="144">
        <v>3465</v>
      </c>
      <c r="C3" s="144">
        <v>3520</v>
      </c>
      <c r="D3" s="144">
        <v>3478.0418725485201</v>
      </c>
      <c r="E3" s="144">
        <v>3412.7130000000006</v>
      </c>
    </row>
    <row r="4" spans="1:5" s="95" customFormat="1" x14ac:dyDescent="0.2">
      <c r="A4" s="148" t="s">
        <v>171</v>
      </c>
      <c r="B4" s="144">
        <v>112</v>
      </c>
      <c r="C4" s="144">
        <v>90.36</v>
      </c>
      <c r="D4" s="147">
        <v>89.769000000000005</v>
      </c>
      <c r="E4" s="146">
        <v>89.738</v>
      </c>
    </row>
    <row r="5" spans="1:5" s="95" customFormat="1" x14ac:dyDescent="0.2">
      <c r="A5" s="112" t="s">
        <v>164</v>
      </c>
      <c r="B5" s="144"/>
      <c r="C5" s="144"/>
      <c r="D5" s="144"/>
      <c r="E5" s="144"/>
    </row>
    <row r="6" spans="1:5" x14ac:dyDescent="0.2">
      <c r="A6" s="111" t="s">
        <v>170</v>
      </c>
      <c r="B6" s="143">
        <v>98</v>
      </c>
      <c r="C6" s="144">
        <v>75.915999999999997</v>
      </c>
      <c r="D6" s="144">
        <v>75.727999999999994</v>
      </c>
      <c r="E6" s="144">
        <v>74.051000000000002</v>
      </c>
    </row>
    <row r="7" spans="1:5" x14ac:dyDescent="0.2">
      <c r="A7" s="111" t="s">
        <v>169</v>
      </c>
      <c r="B7" s="143">
        <v>14</v>
      </c>
      <c r="C7" s="144">
        <v>14.443</v>
      </c>
      <c r="D7" s="144">
        <v>14.038</v>
      </c>
      <c r="E7" s="144">
        <v>15.685</v>
      </c>
    </row>
    <row r="8" spans="1:5" s="95" customFormat="1" x14ac:dyDescent="0.2">
      <c r="A8" s="112" t="s">
        <v>168</v>
      </c>
      <c r="B8" s="2">
        <v>3.2</v>
      </c>
      <c r="C8" s="2">
        <v>2.6</v>
      </c>
      <c r="D8" s="2">
        <v>2.6</v>
      </c>
      <c r="E8" s="2">
        <v>2.6</v>
      </c>
    </row>
    <row r="9" spans="1:5" s="95" customFormat="1" x14ac:dyDescent="0.2">
      <c r="A9" s="112" t="s">
        <v>167</v>
      </c>
      <c r="B9" s="2">
        <v>41.2</v>
      </c>
      <c r="C9" s="2">
        <v>32.981000000000002</v>
      </c>
      <c r="D9" s="2">
        <v>32.855491999999998</v>
      </c>
      <c r="E9" s="2">
        <v>32.754410999999998</v>
      </c>
    </row>
    <row r="10" spans="1:5" x14ac:dyDescent="0.2">
      <c r="A10" s="110" t="s">
        <v>166</v>
      </c>
      <c r="B10" s="145">
        <v>11.9</v>
      </c>
      <c r="C10" s="2">
        <v>9.4</v>
      </c>
      <c r="D10" s="2">
        <v>9.4</v>
      </c>
      <c r="E10" s="2">
        <v>9.6</v>
      </c>
    </row>
    <row r="11" spans="1:5" s="95" customFormat="1" x14ac:dyDescent="0.2">
      <c r="A11" s="112" t="s">
        <v>165</v>
      </c>
      <c r="B11" s="2">
        <v>29</v>
      </c>
      <c r="C11" s="2">
        <v>29.6</v>
      </c>
      <c r="D11" s="2">
        <v>27.9</v>
      </c>
      <c r="E11" s="2">
        <v>29</v>
      </c>
    </row>
    <row r="12" spans="1:5" s="95" customFormat="1" x14ac:dyDescent="0.2">
      <c r="A12" s="112" t="s">
        <v>164</v>
      </c>
      <c r="B12" s="2"/>
      <c r="C12" s="2"/>
      <c r="D12" s="2"/>
      <c r="E12" s="2"/>
    </row>
    <row r="13" spans="1:5" x14ac:dyDescent="0.2">
      <c r="A13" s="111" t="s">
        <v>163</v>
      </c>
      <c r="B13" s="145">
        <v>27</v>
      </c>
      <c r="C13" s="2">
        <f>27709291/997510</f>
        <v>27.778459363815902</v>
      </c>
      <c r="D13" s="2">
        <v>26.3</v>
      </c>
      <c r="E13" s="2">
        <v>27.2</v>
      </c>
    </row>
    <row r="14" spans="1:5" x14ac:dyDescent="0.2">
      <c r="A14" s="111" t="s">
        <v>162</v>
      </c>
      <c r="B14" s="145">
        <v>51</v>
      </c>
      <c r="C14" s="2">
        <f>5271593/118554</f>
        <v>44.465754002395535</v>
      </c>
      <c r="D14" s="2">
        <v>42.1</v>
      </c>
      <c r="E14" s="2">
        <v>42.3</v>
      </c>
    </row>
    <row r="15" spans="1:5" s="95" customFormat="1" x14ac:dyDescent="0.2">
      <c r="A15" s="112" t="s">
        <v>161</v>
      </c>
      <c r="B15" s="144">
        <v>56140</v>
      </c>
      <c r="C15" s="144">
        <v>97389</v>
      </c>
      <c r="D15" s="144">
        <v>102620.68</v>
      </c>
      <c r="E15" s="144">
        <v>101570.9139</v>
      </c>
    </row>
    <row r="16" spans="1:5" s="43" customFormat="1" x14ac:dyDescent="0.2">
      <c r="A16" s="112" t="s">
        <v>160</v>
      </c>
      <c r="B16" s="143">
        <v>1364</v>
      </c>
      <c r="C16" s="143">
        <v>2953</v>
      </c>
      <c r="D16" s="143">
        <v>3123</v>
      </c>
      <c r="E16" s="143">
        <v>3101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4A8F-D1F9-4846-9C16-C34CB43D3CAA}">
  <dimension ref="A1:E7"/>
  <sheetViews>
    <sheetView zoomScaleNormal="100" workbookViewId="0"/>
  </sheetViews>
  <sheetFormatPr defaultRowHeight="11.25" x14ac:dyDescent="0.2"/>
  <cols>
    <col min="1" max="1" width="38.5703125" style="26" customWidth="1"/>
    <col min="2" max="5" width="12" style="26" customWidth="1"/>
    <col min="6" max="16384" width="9.140625" style="26"/>
  </cols>
  <sheetData>
    <row r="1" spans="1:5" s="43" customFormat="1" ht="12" thickBot="1" x14ac:dyDescent="0.3">
      <c r="A1" s="150" t="s">
        <v>180</v>
      </c>
    </row>
    <row r="2" spans="1:5" x14ac:dyDescent="0.2">
      <c r="A2" s="85" t="s">
        <v>179</v>
      </c>
      <c r="B2" s="84">
        <v>2000</v>
      </c>
      <c r="C2" s="84">
        <v>2007</v>
      </c>
      <c r="D2" s="84">
        <v>2008</v>
      </c>
      <c r="E2" s="149">
        <v>2009</v>
      </c>
    </row>
    <row r="3" spans="1:5" s="43" customFormat="1" x14ac:dyDescent="0.25">
      <c r="A3" s="152" t="s">
        <v>178</v>
      </c>
      <c r="B3" s="155">
        <v>13.3</v>
      </c>
      <c r="C3" s="155">
        <v>10.843999999999999</v>
      </c>
      <c r="D3" s="154">
        <v>11.489259000000001</v>
      </c>
      <c r="E3" s="154">
        <v>10.113041000000001</v>
      </c>
    </row>
    <row r="4" spans="1:5" s="153" customFormat="1" x14ac:dyDescent="0.25">
      <c r="A4" s="156" t="s">
        <v>177</v>
      </c>
      <c r="B4" s="155">
        <v>9.8000000000000007</v>
      </c>
      <c r="C4" s="155">
        <v>8.0890000000000004</v>
      </c>
      <c r="D4" s="154">
        <v>8.6218380000000003</v>
      </c>
      <c r="E4" s="154">
        <v>7.6386240000000001</v>
      </c>
    </row>
    <row r="5" spans="1:5" s="43" customFormat="1" ht="11.25" customHeight="1" x14ac:dyDescent="0.25">
      <c r="A5" s="152" t="s">
        <v>176</v>
      </c>
      <c r="B5" s="54">
        <v>38</v>
      </c>
      <c r="C5" s="54">
        <v>30.991</v>
      </c>
      <c r="D5" s="54">
        <v>32.908000000000001</v>
      </c>
      <c r="E5" s="54">
        <v>29.155000000000001</v>
      </c>
    </row>
    <row r="6" spans="1:5" s="43" customFormat="1" x14ac:dyDescent="0.25">
      <c r="A6" s="151" t="s">
        <v>175</v>
      </c>
      <c r="B6" s="54">
        <v>24741</v>
      </c>
      <c r="C6" s="54">
        <v>42861</v>
      </c>
      <c r="D6" s="54">
        <v>49277.821000000004</v>
      </c>
      <c r="E6" s="54">
        <v>44526.058900000004</v>
      </c>
    </row>
    <row r="7" spans="1:5" s="43" customFormat="1" x14ac:dyDescent="0.25">
      <c r="A7" s="151" t="s">
        <v>174</v>
      </c>
      <c r="B7" s="54">
        <v>2516</v>
      </c>
      <c r="C7" s="54">
        <v>5299</v>
      </c>
      <c r="D7" s="54">
        <v>5715</v>
      </c>
      <c r="E7" s="54">
        <v>5829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E3476-CC55-4239-BA1A-45C2A396556D}">
  <dimension ref="A1:E11"/>
  <sheetViews>
    <sheetView zoomScaleNormal="100" workbookViewId="0"/>
  </sheetViews>
  <sheetFormatPr defaultRowHeight="11.25" x14ac:dyDescent="0.2"/>
  <cols>
    <col min="1" max="1" width="27.5703125" style="26" customWidth="1"/>
    <col min="2" max="5" width="12" style="26" customWidth="1"/>
    <col min="6" max="16384" width="9.140625" style="26"/>
  </cols>
  <sheetData>
    <row r="1" spans="1:5" ht="12" thickBot="1" x14ac:dyDescent="0.25">
      <c r="A1" s="102" t="s">
        <v>188</v>
      </c>
    </row>
    <row r="2" spans="1:5" s="38" customFormat="1" x14ac:dyDescent="0.25">
      <c r="A2" s="85" t="s">
        <v>85</v>
      </c>
      <c r="B2" s="84">
        <v>2000</v>
      </c>
      <c r="C2" s="84">
        <v>2007</v>
      </c>
      <c r="D2" s="84">
        <v>2008</v>
      </c>
      <c r="E2" s="149">
        <v>2009</v>
      </c>
    </row>
    <row r="3" spans="1:5" ht="22.5" x14ac:dyDescent="0.2">
      <c r="A3" s="110" t="s">
        <v>187</v>
      </c>
      <c r="B3" s="161">
        <v>0.53</v>
      </c>
      <c r="C3" s="160">
        <v>0.53</v>
      </c>
      <c r="D3" s="160">
        <v>0.55112927499999997</v>
      </c>
      <c r="E3" s="160">
        <v>0.5900978676844113</v>
      </c>
    </row>
    <row r="4" spans="1:5" x14ac:dyDescent="0.2">
      <c r="A4" s="341" t="s">
        <v>186</v>
      </c>
      <c r="B4" s="341"/>
      <c r="C4" s="341"/>
      <c r="D4" s="341"/>
      <c r="E4" s="341"/>
    </row>
    <row r="5" spans="1:5" ht="22.5" x14ac:dyDescent="0.2">
      <c r="A5" s="152" t="s">
        <v>185</v>
      </c>
      <c r="B5" s="159">
        <v>192.8</v>
      </c>
      <c r="C5" s="158">
        <v>164.8</v>
      </c>
      <c r="D5" s="158">
        <v>167.02099999999999</v>
      </c>
      <c r="E5" s="158">
        <v>174.15299999999999</v>
      </c>
    </row>
    <row r="6" spans="1:5" x14ac:dyDescent="0.2">
      <c r="A6" s="157" t="s">
        <v>182</v>
      </c>
      <c r="B6" s="51">
        <v>38418</v>
      </c>
      <c r="C6" s="54">
        <v>57070</v>
      </c>
      <c r="D6" s="54">
        <v>62896.065584000004</v>
      </c>
      <c r="E6" s="54">
        <v>64192</v>
      </c>
    </row>
    <row r="7" spans="1:5" x14ac:dyDescent="0.2">
      <c r="A7" s="157" t="s">
        <v>181</v>
      </c>
      <c r="B7" s="51">
        <v>16601</v>
      </c>
      <c r="C7" s="54">
        <v>28853</v>
      </c>
      <c r="D7" s="54">
        <f>D6/D5*1000/12</f>
        <v>31381.316113941764</v>
      </c>
      <c r="E7" s="54">
        <v>30716</v>
      </c>
    </row>
    <row r="8" spans="1:5" x14ac:dyDescent="0.2">
      <c r="A8" s="332" t="s">
        <v>184</v>
      </c>
      <c r="B8" s="332"/>
      <c r="C8" s="332"/>
      <c r="D8" s="332"/>
      <c r="E8" s="332"/>
    </row>
    <row r="9" spans="1:5" ht="22.5" x14ac:dyDescent="0.2">
      <c r="A9" s="152" t="s">
        <v>183</v>
      </c>
      <c r="B9" s="158">
        <v>54</v>
      </c>
      <c r="C9" s="158">
        <v>94</v>
      </c>
      <c r="D9" s="158">
        <v>94.513999999999996</v>
      </c>
      <c r="E9" s="158">
        <v>95.05</v>
      </c>
    </row>
    <row r="10" spans="1:5" x14ac:dyDescent="0.2">
      <c r="A10" s="157" t="s">
        <v>182</v>
      </c>
      <c r="B10" s="54">
        <v>20381</v>
      </c>
      <c r="C10" s="54">
        <v>77127</v>
      </c>
      <c r="D10" s="54">
        <v>83817.324999999997</v>
      </c>
      <c r="E10" s="54">
        <v>89793</v>
      </c>
    </row>
    <row r="11" spans="1:5" x14ac:dyDescent="0.2">
      <c r="A11" s="157" t="s">
        <v>181</v>
      </c>
      <c r="B11" s="54">
        <v>31448</v>
      </c>
      <c r="C11" s="52">
        <v>68394</v>
      </c>
      <c r="D11" s="52">
        <f>D10/D9*1000/12</f>
        <v>73902.036558957756</v>
      </c>
      <c r="E11" s="52">
        <v>78725</v>
      </c>
    </row>
  </sheetData>
  <mergeCells count="2">
    <mergeCell ref="A4:E4"/>
    <mergeCell ref="A8:E8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09C90-50C6-4C5A-AEEA-0FECAE17FF5F}">
  <dimension ref="A1:E15"/>
  <sheetViews>
    <sheetView zoomScaleNormal="100" workbookViewId="0"/>
  </sheetViews>
  <sheetFormatPr defaultRowHeight="11.25" x14ac:dyDescent="0.2"/>
  <cols>
    <col min="1" max="1" width="25.85546875" style="26" customWidth="1"/>
    <col min="2" max="5" width="13.42578125" style="26" customWidth="1"/>
    <col min="6" max="16384" width="9.140625" style="26"/>
  </cols>
  <sheetData>
    <row r="1" spans="1:5" ht="12" thickBot="1" x14ac:dyDescent="0.25">
      <c r="A1" s="102" t="s">
        <v>197</v>
      </c>
      <c r="B1" s="46"/>
      <c r="C1" s="46"/>
      <c r="D1" s="46"/>
    </row>
    <row r="2" spans="1:5" ht="13.5" customHeight="1" x14ac:dyDescent="0.2">
      <c r="A2" s="348" t="s">
        <v>196</v>
      </c>
      <c r="B2" s="345" t="s">
        <v>195</v>
      </c>
      <c r="C2" s="347"/>
      <c r="D2" s="347"/>
      <c r="E2" s="347"/>
    </row>
    <row r="3" spans="1:5" ht="13.5" customHeight="1" x14ac:dyDescent="0.2">
      <c r="A3" s="349"/>
      <c r="B3" s="166">
        <v>2007</v>
      </c>
      <c r="C3" s="165">
        <v>2008</v>
      </c>
      <c r="D3" s="165">
        <v>2009</v>
      </c>
      <c r="E3" s="164">
        <v>2010</v>
      </c>
    </row>
    <row r="4" spans="1:5" x14ac:dyDescent="0.2">
      <c r="A4" s="26" t="s">
        <v>194</v>
      </c>
    </row>
    <row r="5" spans="1:5" s="70" customFormat="1" x14ac:dyDescent="0.2">
      <c r="A5" s="70" t="s">
        <v>190</v>
      </c>
      <c r="B5" s="144">
        <v>12700</v>
      </c>
      <c r="C5" s="144">
        <v>13700</v>
      </c>
      <c r="D5" s="144">
        <v>13700</v>
      </c>
      <c r="E5" s="144">
        <v>13700</v>
      </c>
    </row>
    <row r="6" spans="1:5" s="70" customFormat="1" x14ac:dyDescent="0.2">
      <c r="A6" s="70" t="s">
        <v>189</v>
      </c>
      <c r="B6" s="144">
        <v>11700</v>
      </c>
      <c r="C6" s="144">
        <v>12200</v>
      </c>
      <c r="D6" s="144">
        <v>12200</v>
      </c>
      <c r="E6" s="144">
        <v>12200</v>
      </c>
    </row>
    <row r="7" spans="1:5" x14ac:dyDescent="0.2">
      <c r="A7" s="26" t="s">
        <v>193</v>
      </c>
      <c r="B7" s="50"/>
      <c r="C7" s="50"/>
      <c r="D7" s="50"/>
      <c r="E7" s="50"/>
    </row>
    <row r="8" spans="1:5" x14ac:dyDescent="0.2">
      <c r="A8" s="70" t="s">
        <v>190</v>
      </c>
      <c r="B8" s="50">
        <v>13800</v>
      </c>
      <c r="C8" s="50">
        <v>14800</v>
      </c>
      <c r="D8" s="50">
        <v>14800</v>
      </c>
      <c r="E8" s="50">
        <v>14800</v>
      </c>
    </row>
    <row r="9" spans="1:5" x14ac:dyDescent="0.2">
      <c r="A9" s="70" t="s">
        <v>189</v>
      </c>
      <c r="B9" s="50">
        <v>12700</v>
      </c>
      <c r="C9" s="50">
        <v>13300</v>
      </c>
      <c r="D9" s="50">
        <v>13300</v>
      </c>
      <c r="E9" s="50">
        <v>13300</v>
      </c>
    </row>
    <row r="10" spans="1:5" ht="22.5" x14ac:dyDescent="0.2">
      <c r="A10" s="163" t="s">
        <v>192</v>
      </c>
      <c r="B10" s="50"/>
      <c r="C10" s="50"/>
      <c r="D10" s="50"/>
      <c r="E10" s="50"/>
    </row>
    <row r="11" spans="1:5" x14ac:dyDescent="0.2">
      <c r="A11" s="70" t="s">
        <v>190</v>
      </c>
      <c r="B11" s="50">
        <v>15900</v>
      </c>
      <c r="C11" s="50">
        <v>17000</v>
      </c>
      <c r="D11" s="50">
        <v>17000</v>
      </c>
      <c r="E11" s="50">
        <v>17000</v>
      </c>
    </row>
    <row r="12" spans="1:5" x14ac:dyDescent="0.2">
      <c r="A12" s="70" t="s">
        <v>189</v>
      </c>
      <c r="B12" s="50">
        <v>14900</v>
      </c>
      <c r="C12" s="50">
        <v>16000</v>
      </c>
      <c r="D12" s="50">
        <v>16000</v>
      </c>
      <c r="E12" s="50">
        <v>16000</v>
      </c>
    </row>
    <row r="13" spans="1:5" ht="33.75" x14ac:dyDescent="0.2">
      <c r="A13" s="163" t="s">
        <v>191</v>
      </c>
      <c r="B13" s="162"/>
      <c r="C13" s="162"/>
      <c r="D13" s="162"/>
      <c r="E13" s="162"/>
    </row>
    <row r="14" spans="1:5" x14ac:dyDescent="0.2">
      <c r="A14" s="70" t="s">
        <v>190</v>
      </c>
      <c r="B14" s="50">
        <v>24400</v>
      </c>
      <c r="C14" s="50">
        <v>25900</v>
      </c>
      <c r="D14" s="50">
        <v>25900</v>
      </c>
      <c r="E14" s="50">
        <v>25900</v>
      </c>
    </row>
    <row r="15" spans="1:5" x14ac:dyDescent="0.2">
      <c r="A15" s="70" t="s">
        <v>189</v>
      </c>
      <c r="B15" s="50">
        <v>22300</v>
      </c>
      <c r="C15" s="50">
        <v>23300</v>
      </c>
      <c r="D15" s="50">
        <v>23300</v>
      </c>
      <c r="E15" s="50">
        <v>23300</v>
      </c>
    </row>
  </sheetData>
  <mergeCells count="2">
    <mergeCell ref="B2:E2"/>
    <mergeCell ref="A2:A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C011-F107-403C-AA36-FBDB5A4D751D}">
  <dimension ref="A1:E8"/>
  <sheetViews>
    <sheetView zoomScaleNormal="100" workbookViewId="0"/>
  </sheetViews>
  <sheetFormatPr defaultRowHeight="11.25" x14ac:dyDescent="0.2"/>
  <cols>
    <col min="1" max="1" width="30.5703125" style="26" customWidth="1"/>
    <col min="2" max="5" width="11.28515625" style="26" customWidth="1"/>
    <col min="6" max="16384" width="9.140625" style="26"/>
  </cols>
  <sheetData>
    <row r="1" spans="1:5" ht="12" thickBot="1" x14ac:dyDescent="0.25">
      <c r="A1" s="102" t="s">
        <v>204</v>
      </c>
    </row>
    <row r="2" spans="1:5" x14ac:dyDescent="0.2">
      <c r="A2" s="85" t="s">
        <v>85</v>
      </c>
      <c r="B2" s="84">
        <v>2000</v>
      </c>
      <c r="C2" s="84">
        <v>2007</v>
      </c>
      <c r="D2" s="84">
        <v>2008</v>
      </c>
      <c r="E2" s="149">
        <v>2009</v>
      </c>
    </row>
    <row r="3" spans="1:5" s="95" customFormat="1" ht="22.5" x14ac:dyDescent="0.2">
      <c r="A3" s="152" t="s">
        <v>203</v>
      </c>
      <c r="B3" s="168">
        <v>1299.8</v>
      </c>
      <c r="C3" s="171">
        <v>1224.3</v>
      </c>
      <c r="D3" s="171">
        <v>1246.6400000000001</v>
      </c>
      <c r="E3" s="171">
        <v>1245.893</v>
      </c>
    </row>
    <row r="4" spans="1:5" s="95" customFormat="1" ht="22.5" x14ac:dyDescent="0.2">
      <c r="A4" s="152" t="s">
        <v>202</v>
      </c>
      <c r="B4" s="168">
        <v>2152.6</v>
      </c>
      <c r="C4" s="168">
        <v>1997.4</v>
      </c>
      <c r="D4" s="168">
        <v>2028.9469999999999</v>
      </c>
      <c r="E4" s="168">
        <v>2029.771</v>
      </c>
    </row>
    <row r="5" spans="1:5" ht="22.5" x14ac:dyDescent="0.2">
      <c r="A5" s="110" t="s">
        <v>201</v>
      </c>
      <c r="B5" s="170">
        <v>96.1</v>
      </c>
      <c r="C5" s="169">
        <v>99.1</v>
      </c>
      <c r="D5" s="16">
        <v>101.23607032123958</v>
      </c>
      <c r="E5" s="16">
        <v>103.2</v>
      </c>
    </row>
    <row r="6" spans="1:5" x14ac:dyDescent="0.2">
      <c r="A6" s="157" t="s">
        <v>200</v>
      </c>
      <c r="B6" s="155">
        <v>132.5</v>
      </c>
      <c r="C6" s="154">
        <v>338.4</v>
      </c>
      <c r="D6" s="154">
        <v>366.83093394799999</v>
      </c>
      <c r="E6" s="154">
        <v>366.65100000000001</v>
      </c>
    </row>
    <row r="7" spans="1:5" x14ac:dyDescent="0.2">
      <c r="A7" s="157" t="s">
        <v>199</v>
      </c>
      <c r="B7" s="168">
        <v>1</v>
      </c>
      <c r="C7" s="16">
        <v>1.3</v>
      </c>
      <c r="D7" s="167">
        <v>1.3780015000000001</v>
      </c>
      <c r="E7" s="167">
        <v>1.4050679169171634</v>
      </c>
    </row>
    <row r="8" spans="1:5" s="95" customFormat="1" x14ac:dyDescent="0.2">
      <c r="A8" s="157" t="s">
        <v>198</v>
      </c>
      <c r="B8" s="144">
        <v>8496</v>
      </c>
      <c r="C8" s="162">
        <v>23031</v>
      </c>
      <c r="D8" s="162">
        <f>D6/D3*1000000/12</f>
        <v>24521.308874788767</v>
      </c>
      <c r="E8" s="162">
        <v>24524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EFC38-5E4E-44EC-B99E-8CB6363DCB2C}">
  <dimension ref="A1:F13"/>
  <sheetViews>
    <sheetView zoomScaleNormal="100" workbookViewId="0"/>
  </sheetViews>
  <sheetFormatPr defaultRowHeight="11.25" x14ac:dyDescent="0.2"/>
  <cols>
    <col min="1" max="1" width="31.7109375" style="26" customWidth="1"/>
    <col min="2" max="6" width="11" style="26" customWidth="1"/>
    <col min="7" max="16384" width="9.140625" style="26"/>
  </cols>
  <sheetData>
    <row r="1" spans="1:6" ht="12" thickBot="1" x14ac:dyDescent="0.25">
      <c r="A1" s="102" t="s">
        <v>216</v>
      </c>
      <c r="B1" s="176"/>
      <c r="C1" s="176"/>
      <c r="D1" s="176"/>
      <c r="E1" s="38"/>
      <c r="F1" s="38"/>
    </row>
    <row r="2" spans="1:6" ht="22.5" x14ac:dyDescent="0.2">
      <c r="A2" s="348" t="s">
        <v>85</v>
      </c>
      <c r="B2" s="335" t="s">
        <v>215</v>
      </c>
      <c r="C2" s="352"/>
      <c r="D2" s="352"/>
      <c r="E2" s="333"/>
      <c r="F2" s="175" t="s">
        <v>214</v>
      </c>
    </row>
    <row r="3" spans="1:6" ht="15" customHeight="1" x14ac:dyDescent="0.2">
      <c r="A3" s="349"/>
      <c r="B3" s="166" t="s">
        <v>213</v>
      </c>
      <c r="C3" s="166" t="s">
        <v>212</v>
      </c>
      <c r="D3" s="166" t="s">
        <v>211</v>
      </c>
      <c r="E3" s="350" t="s">
        <v>210</v>
      </c>
      <c r="F3" s="351"/>
    </row>
    <row r="4" spans="1:6" s="95" customFormat="1" x14ac:dyDescent="0.2">
      <c r="A4" s="112" t="s">
        <v>209</v>
      </c>
      <c r="B4" s="170">
        <v>1275.2</v>
      </c>
      <c r="C4" s="174">
        <f>SUM(C11,C8,C5)</f>
        <v>1227.5999999999999</v>
      </c>
      <c r="D4" s="174">
        <v>1235.3499999999999</v>
      </c>
      <c r="E4" s="174">
        <v>1219.586</v>
      </c>
      <c r="F4" s="162">
        <f>F5+F8+F11</f>
        <v>2022337</v>
      </c>
    </row>
    <row r="5" spans="1:6" x14ac:dyDescent="0.2">
      <c r="A5" s="157" t="s">
        <v>208</v>
      </c>
      <c r="B5" s="168">
        <f>SUM(B6+B7)</f>
        <v>667.6</v>
      </c>
      <c r="C5" s="16">
        <f>SUM(C6:C7)</f>
        <v>643.20000000000005</v>
      </c>
      <c r="D5" s="16">
        <f>416.749+204.537</f>
        <v>621.28600000000006</v>
      </c>
      <c r="E5" s="16">
        <v>614.48500000000001</v>
      </c>
      <c r="F5" s="50">
        <f>SUM(F6:F7)</f>
        <v>614485</v>
      </c>
    </row>
    <row r="6" spans="1:6" x14ac:dyDescent="0.2">
      <c r="A6" s="172" t="s">
        <v>190</v>
      </c>
      <c r="B6" s="168">
        <v>196.6</v>
      </c>
      <c r="C6" s="16">
        <v>210.8</v>
      </c>
      <c r="D6" s="16">
        <v>204.53700000000001</v>
      </c>
      <c r="E6" s="16">
        <v>202.67400000000001</v>
      </c>
      <c r="F6" s="50">
        <v>202674</v>
      </c>
    </row>
    <row r="7" spans="1:6" x14ac:dyDescent="0.2">
      <c r="A7" s="172" t="s">
        <v>205</v>
      </c>
      <c r="B7" s="168">
        <v>471</v>
      </c>
      <c r="C7" s="16">
        <v>432.4</v>
      </c>
      <c r="D7" s="16">
        <v>416.74900000000002</v>
      </c>
      <c r="E7" s="16">
        <v>411.81099999999998</v>
      </c>
      <c r="F7" s="50">
        <v>411811</v>
      </c>
    </row>
    <row r="8" spans="1:6" s="95" customFormat="1" x14ac:dyDescent="0.2">
      <c r="A8" s="148" t="s">
        <v>207</v>
      </c>
      <c r="B8" s="170">
        <f>SUM(B9+B10)</f>
        <v>457.1</v>
      </c>
      <c r="C8" s="174">
        <f>SUM(C9:C10)</f>
        <v>420.2</v>
      </c>
      <c r="D8" s="174">
        <f>351.764+85.331</f>
        <v>437.09500000000003</v>
      </c>
      <c r="E8" s="174">
        <v>427.89499999999998</v>
      </c>
      <c r="F8" s="50">
        <f>SUM(F9:F10)</f>
        <v>830435</v>
      </c>
    </row>
    <row r="9" spans="1:6" x14ac:dyDescent="0.2">
      <c r="A9" s="172" t="s">
        <v>190</v>
      </c>
      <c r="B9" s="168">
        <v>71</v>
      </c>
      <c r="C9" s="16">
        <v>81.5</v>
      </c>
      <c r="D9" s="16">
        <v>85.331000000000003</v>
      </c>
      <c r="E9" s="16">
        <v>84.995999999999995</v>
      </c>
      <c r="F9" s="50">
        <v>164405</v>
      </c>
    </row>
    <row r="10" spans="1:6" x14ac:dyDescent="0.2">
      <c r="A10" s="172" t="s">
        <v>205</v>
      </c>
      <c r="B10" s="168">
        <v>386.1</v>
      </c>
      <c r="C10" s="16">
        <v>338.7</v>
      </c>
      <c r="D10" s="16">
        <v>351.76400000000001</v>
      </c>
      <c r="E10" s="16">
        <v>342.899</v>
      </c>
      <c r="F10" s="50">
        <v>666030</v>
      </c>
    </row>
    <row r="11" spans="1:6" s="95" customFormat="1" x14ac:dyDescent="0.2">
      <c r="A11" s="152" t="s">
        <v>206</v>
      </c>
      <c r="B11" s="155">
        <f>SUM(B12+B13)</f>
        <v>150.5</v>
      </c>
      <c r="C11" s="154">
        <f>SUM(C12:C13)</f>
        <v>164.20000000000002</v>
      </c>
      <c r="D11" s="154">
        <f>142.541+34.428</f>
        <v>176.96899999999999</v>
      </c>
      <c r="E11" s="154">
        <v>177.20599999999999</v>
      </c>
      <c r="F11" s="52">
        <f>SUM(F12:F13)</f>
        <v>577417</v>
      </c>
    </row>
    <row r="12" spans="1:6" x14ac:dyDescent="0.2">
      <c r="A12" s="172" t="s">
        <v>190</v>
      </c>
      <c r="B12" s="168">
        <v>21.9</v>
      </c>
      <c r="C12" s="16">
        <v>31.3</v>
      </c>
      <c r="D12" s="16">
        <v>34.427999999999997</v>
      </c>
      <c r="E12" s="16">
        <v>35.643999999999998</v>
      </c>
      <c r="F12" s="162">
        <v>120296</v>
      </c>
    </row>
    <row r="13" spans="1:6" x14ac:dyDescent="0.2">
      <c r="A13" s="172" t="s">
        <v>205</v>
      </c>
      <c r="B13" s="168">
        <v>128.6</v>
      </c>
      <c r="C13" s="16">
        <v>132.9</v>
      </c>
      <c r="D13" s="16">
        <v>142.541</v>
      </c>
      <c r="E13" s="16">
        <v>141.56200000000001</v>
      </c>
      <c r="F13" s="50">
        <v>457121</v>
      </c>
    </row>
  </sheetData>
  <dataConsolidate/>
  <mergeCells count="3">
    <mergeCell ref="E3:F3"/>
    <mergeCell ref="B2:E2"/>
    <mergeCell ref="A2:A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A4A51-CE32-4D32-851C-FA9C7DE01055}">
  <dimension ref="A1:E10"/>
  <sheetViews>
    <sheetView workbookViewId="0"/>
  </sheetViews>
  <sheetFormatPr defaultRowHeight="11.25" x14ac:dyDescent="0.2"/>
  <cols>
    <col min="1" max="1" width="23.42578125" style="95" customWidth="1"/>
    <col min="2" max="5" width="11.85546875" style="95" customWidth="1"/>
    <col min="6" max="16384" width="9.140625" style="95"/>
  </cols>
  <sheetData>
    <row r="1" spans="1:5" ht="12" thickBot="1" x14ac:dyDescent="0.25">
      <c r="A1" s="183" t="s">
        <v>221</v>
      </c>
      <c r="B1" s="21"/>
      <c r="C1" s="21"/>
      <c r="D1" s="21"/>
      <c r="E1" s="179"/>
    </row>
    <row r="2" spans="1:5" x14ac:dyDescent="0.2">
      <c r="A2" s="182" t="s">
        <v>85</v>
      </c>
      <c r="B2" s="181">
        <v>2000</v>
      </c>
      <c r="C2" s="180">
        <v>2007</v>
      </c>
      <c r="D2" s="180">
        <v>2008</v>
      </c>
      <c r="E2" s="180">
        <v>2009</v>
      </c>
    </row>
    <row r="3" spans="1:5" x14ac:dyDescent="0.2">
      <c r="A3" s="353" t="s">
        <v>94</v>
      </c>
      <c r="B3" s="353"/>
      <c r="C3" s="353"/>
      <c r="D3" s="353"/>
      <c r="E3" s="353"/>
    </row>
    <row r="4" spans="1:5" x14ac:dyDescent="0.2">
      <c r="A4" s="179" t="s">
        <v>219</v>
      </c>
      <c r="B4" s="2" t="s">
        <v>1</v>
      </c>
      <c r="C4" s="178">
        <v>101</v>
      </c>
      <c r="D4" s="178">
        <v>101.8</v>
      </c>
      <c r="E4" s="177">
        <v>102.2</v>
      </c>
    </row>
    <row r="5" spans="1:5" x14ac:dyDescent="0.2">
      <c r="A5" s="179" t="s">
        <v>218</v>
      </c>
      <c r="B5" s="178">
        <v>99.9</v>
      </c>
      <c r="C5" s="178">
        <v>97.4</v>
      </c>
      <c r="D5" s="178">
        <v>102.5</v>
      </c>
      <c r="E5" s="177">
        <v>93.9</v>
      </c>
    </row>
    <row r="6" spans="1:5" x14ac:dyDescent="0.2">
      <c r="A6" s="179" t="s">
        <v>217</v>
      </c>
      <c r="B6" s="178">
        <v>91.4</v>
      </c>
      <c r="C6" s="178">
        <v>98.5</v>
      </c>
      <c r="D6" s="178">
        <v>100.3</v>
      </c>
      <c r="E6" s="177">
        <v>96</v>
      </c>
    </row>
    <row r="7" spans="1:5" x14ac:dyDescent="0.2">
      <c r="A7" s="354" t="s">
        <v>220</v>
      </c>
      <c r="B7" s="354"/>
      <c r="C7" s="354"/>
      <c r="D7" s="354"/>
      <c r="E7" s="354"/>
    </row>
    <row r="8" spans="1:5" x14ac:dyDescent="0.2">
      <c r="A8" s="179" t="s">
        <v>219</v>
      </c>
      <c r="B8" s="178">
        <v>96.7</v>
      </c>
      <c r="C8" s="178">
        <v>140.69999999999999</v>
      </c>
      <c r="D8" s="178">
        <v>143.30000000000001</v>
      </c>
      <c r="E8" s="177">
        <v>146.5</v>
      </c>
    </row>
    <row r="9" spans="1:5" x14ac:dyDescent="0.2">
      <c r="A9" s="179" t="s">
        <v>218</v>
      </c>
      <c r="B9" s="178">
        <v>80.400000000000006</v>
      </c>
      <c r="C9" s="178">
        <v>93.5</v>
      </c>
      <c r="D9" s="178">
        <v>95.8</v>
      </c>
      <c r="E9" s="177">
        <v>90</v>
      </c>
    </row>
    <row r="10" spans="1:5" x14ac:dyDescent="0.2">
      <c r="A10" s="179" t="s">
        <v>217</v>
      </c>
      <c r="B10" s="178">
        <v>38.4</v>
      </c>
      <c r="C10" s="178">
        <v>69.599999999999994</v>
      </c>
      <c r="D10" s="178">
        <v>69.900000000000006</v>
      </c>
      <c r="E10" s="177">
        <v>67.099999999999994</v>
      </c>
    </row>
  </sheetData>
  <mergeCells count="2">
    <mergeCell ref="A3:E3"/>
    <mergeCell ref="A7:E7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C3327-269B-424E-9074-FF72DD199B0D}">
  <dimension ref="A1:E22"/>
  <sheetViews>
    <sheetView workbookViewId="0"/>
  </sheetViews>
  <sheetFormatPr defaultRowHeight="11.25" x14ac:dyDescent="0.2"/>
  <cols>
    <col min="1" max="1" width="19" style="1" customWidth="1"/>
    <col min="2" max="5" width="12.140625" style="1" customWidth="1"/>
    <col min="6" max="16384" width="9.140625" style="1"/>
  </cols>
  <sheetData>
    <row r="1" spans="1:5" s="3" customFormat="1" ht="12" thickBot="1" x14ac:dyDescent="0.3">
      <c r="A1" s="196" t="s">
        <v>233</v>
      </c>
      <c r="B1" s="195"/>
      <c r="C1" s="195"/>
      <c r="D1" s="195"/>
      <c r="E1" s="195"/>
    </row>
    <row r="2" spans="1:5" ht="15" customHeight="1" x14ac:dyDescent="0.2">
      <c r="A2" s="23" t="s">
        <v>232</v>
      </c>
      <c r="B2" s="180">
        <v>2000</v>
      </c>
      <c r="C2" s="180">
        <v>2007</v>
      </c>
      <c r="D2" s="180">
        <v>2008</v>
      </c>
      <c r="E2" s="180">
        <v>2009</v>
      </c>
    </row>
    <row r="3" spans="1:5" x14ac:dyDescent="0.2">
      <c r="A3" s="353" t="s">
        <v>231</v>
      </c>
      <c r="B3" s="353"/>
      <c r="C3" s="353"/>
      <c r="D3" s="353"/>
      <c r="E3" s="353"/>
    </row>
    <row r="4" spans="1:5" x14ac:dyDescent="0.2">
      <c r="A4" s="189" t="s">
        <v>229</v>
      </c>
      <c r="B4" s="192">
        <v>2066</v>
      </c>
      <c r="C4" s="194">
        <v>1849</v>
      </c>
      <c r="D4" s="193">
        <v>2056</v>
      </c>
      <c r="E4" s="193">
        <v>2074</v>
      </c>
    </row>
    <row r="5" spans="1:5" x14ac:dyDescent="0.2">
      <c r="A5" s="189" t="s">
        <v>228</v>
      </c>
      <c r="B5" s="192">
        <v>1357</v>
      </c>
      <c r="C5" s="194">
        <v>1169</v>
      </c>
      <c r="D5" s="193">
        <v>1173</v>
      </c>
      <c r="E5" s="193">
        <v>1244</v>
      </c>
    </row>
    <row r="6" spans="1:5" x14ac:dyDescent="0.2">
      <c r="A6" s="189" t="s">
        <v>227</v>
      </c>
      <c r="B6" s="192">
        <v>3270</v>
      </c>
      <c r="C6" s="194">
        <v>3024</v>
      </c>
      <c r="D6" s="193">
        <v>3134</v>
      </c>
      <c r="E6" s="193">
        <v>3114</v>
      </c>
    </row>
    <row r="7" spans="1:5" x14ac:dyDescent="0.2">
      <c r="A7" s="189" t="s">
        <v>226</v>
      </c>
      <c r="B7" s="192">
        <v>2122</v>
      </c>
      <c r="C7" s="194">
        <v>2155</v>
      </c>
      <c r="D7" s="193">
        <v>2056</v>
      </c>
      <c r="E7" s="193">
        <v>1933</v>
      </c>
    </row>
    <row r="8" spans="1:5" x14ac:dyDescent="0.2">
      <c r="A8" s="189" t="s">
        <v>225</v>
      </c>
      <c r="B8" s="192">
        <v>4065</v>
      </c>
      <c r="C8" s="194">
        <v>3925</v>
      </c>
      <c r="D8" s="193">
        <v>4040</v>
      </c>
      <c r="E8" s="193">
        <v>4028</v>
      </c>
    </row>
    <row r="9" spans="1:5" x14ac:dyDescent="0.2">
      <c r="A9" s="189" t="s">
        <v>224</v>
      </c>
      <c r="B9" s="192">
        <v>5223</v>
      </c>
      <c r="C9" s="194">
        <v>5023</v>
      </c>
      <c r="D9" s="193">
        <v>5073</v>
      </c>
      <c r="E9" s="193">
        <v>5169</v>
      </c>
    </row>
    <row r="10" spans="1:5" x14ac:dyDescent="0.2">
      <c r="A10" s="188" t="s">
        <v>223</v>
      </c>
      <c r="B10" s="192">
        <v>18103</v>
      </c>
      <c r="C10" s="194">
        <v>17145</v>
      </c>
      <c r="D10" s="193">
        <v>17532</v>
      </c>
      <c r="E10" s="193">
        <v>17562</v>
      </c>
    </row>
    <row r="11" spans="1:5" x14ac:dyDescent="0.2">
      <c r="A11" s="188" t="s">
        <v>222</v>
      </c>
      <c r="B11" s="192">
        <v>3937</v>
      </c>
      <c r="C11" s="94">
        <v>4102</v>
      </c>
      <c r="D11" s="143">
        <v>3970</v>
      </c>
      <c r="E11" s="143">
        <v>3906</v>
      </c>
    </row>
    <row r="12" spans="1:5" s="60" customFormat="1" x14ac:dyDescent="0.2">
      <c r="A12" s="191" t="s">
        <v>62</v>
      </c>
      <c r="B12" s="58">
        <v>22040</v>
      </c>
      <c r="C12" s="190">
        <v>21247</v>
      </c>
      <c r="D12" s="59">
        <v>21502</v>
      </c>
      <c r="E12" s="59">
        <v>21468</v>
      </c>
    </row>
    <row r="13" spans="1:5" x14ac:dyDescent="0.2">
      <c r="A13" s="355" t="s">
        <v>230</v>
      </c>
      <c r="B13" s="355"/>
      <c r="C13" s="355"/>
      <c r="D13" s="355"/>
      <c r="E13" s="355"/>
    </row>
    <row r="14" spans="1:5" x14ac:dyDescent="0.2">
      <c r="A14" s="189" t="s">
        <v>229</v>
      </c>
      <c r="B14" s="187">
        <v>53.95890139049947</v>
      </c>
      <c r="C14" s="173">
        <v>47.544355875546408</v>
      </c>
      <c r="D14" s="16">
        <v>52.4</v>
      </c>
      <c r="E14" s="1">
        <v>53.2</v>
      </c>
    </row>
    <row r="15" spans="1:5" x14ac:dyDescent="0.2">
      <c r="A15" s="189" t="s">
        <v>228</v>
      </c>
      <c r="B15" s="187">
        <v>63.396698886703518</v>
      </c>
      <c r="C15" s="173">
        <v>61.100222135110414</v>
      </c>
      <c r="D15" s="16">
        <v>61.7</v>
      </c>
      <c r="E15" s="1">
        <v>64.3</v>
      </c>
    </row>
    <row r="16" spans="1:5" x14ac:dyDescent="0.2">
      <c r="A16" s="189" t="s">
        <v>227</v>
      </c>
      <c r="B16" s="187">
        <v>69.348568810958355</v>
      </c>
      <c r="C16" s="173">
        <v>78.42588054057839</v>
      </c>
      <c r="D16" s="16">
        <v>81.099999999999994</v>
      </c>
      <c r="E16" s="1">
        <v>80.400000000000006</v>
      </c>
    </row>
    <row r="17" spans="1:5" x14ac:dyDescent="0.2">
      <c r="A17" s="189" t="s">
        <v>226</v>
      </c>
      <c r="B17" s="187">
        <v>85.811570408353077</v>
      </c>
      <c r="C17" s="173">
        <v>105.97335667533797</v>
      </c>
      <c r="D17" s="16">
        <v>105.3</v>
      </c>
      <c r="E17" s="1">
        <v>101.3</v>
      </c>
    </row>
    <row r="18" spans="1:5" x14ac:dyDescent="0.2">
      <c r="A18" s="189" t="s">
        <v>225</v>
      </c>
      <c r="B18" s="187">
        <v>108.04072856394868</v>
      </c>
      <c r="C18" s="173">
        <v>115.56455863171563</v>
      </c>
      <c r="D18" s="16">
        <v>122.7</v>
      </c>
      <c r="E18" s="1">
        <v>127.9</v>
      </c>
    </row>
    <row r="19" spans="1:5" x14ac:dyDescent="0.2">
      <c r="A19" s="189" t="s">
        <v>224</v>
      </c>
      <c r="B19" s="187">
        <v>133.6585016326656</v>
      </c>
      <c r="C19" s="173">
        <v>135.0098240276094</v>
      </c>
      <c r="D19" s="16">
        <v>140.19999999999999</v>
      </c>
      <c r="E19" s="1">
        <v>147.69999999999999</v>
      </c>
    </row>
    <row r="20" spans="1:5" x14ac:dyDescent="0.2">
      <c r="A20" s="188" t="s">
        <v>223</v>
      </c>
      <c r="B20" s="187">
        <v>86.917944332760854</v>
      </c>
      <c r="C20" s="173">
        <v>91.155643010151266</v>
      </c>
      <c r="D20" s="16">
        <v>94.5</v>
      </c>
      <c r="E20" s="1">
        <v>96.2</v>
      </c>
    </row>
    <row r="21" spans="1:5" x14ac:dyDescent="0.2">
      <c r="A21" s="188" t="s">
        <v>222</v>
      </c>
      <c r="B21" s="187">
        <v>36.140917448710098</v>
      </c>
      <c r="C21" s="173">
        <v>39.527329457689277</v>
      </c>
      <c r="D21" s="16">
        <v>44.2</v>
      </c>
      <c r="E21" s="1">
        <v>43.6</v>
      </c>
    </row>
    <row r="22" spans="1:5" s="60" customFormat="1" x14ac:dyDescent="0.2">
      <c r="A22" s="186" t="s">
        <v>62</v>
      </c>
      <c r="B22" s="9">
        <v>69.480435141716129</v>
      </c>
      <c r="C22" s="185">
        <v>72.798302754871159</v>
      </c>
      <c r="D22" s="184">
        <v>78.099999999999994</v>
      </c>
      <c r="E22" s="184">
        <v>78.900000000000006</v>
      </c>
    </row>
  </sheetData>
  <mergeCells count="2">
    <mergeCell ref="A3:E3"/>
    <mergeCell ref="A13:E1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69B4C-63E1-4828-B92C-1B0145D2474B}">
  <dimension ref="A1:G8"/>
  <sheetViews>
    <sheetView workbookViewId="0"/>
  </sheetViews>
  <sheetFormatPr defaultRowHeight="11.25" x14ac:dyDescent="0.2"/>
  <cols>
    <col min="1" max="1" width="23" style="26" customWidth="1"/>
    <col min="2" max="7" width="13" style="26" customWidth="1"/>
    <col min="8" max="16384" width="9.140625" style="26"/>
  </cols>
  <sheetData>
    <row r="1" spans="1:7" ht="12" thickBot="1" x14ac:dyDescent="0.25">
      <c r="A1" s="46" t="s">
        <v>246</v>
      </c>
      <c r="B1" s="46"/>
      <c r="C1" s="46"/>
      <c r="D1" s="46"/>
      <c r="E1" s="46"/>
      <c r="F1" s="46"/>
      <c r="G1" s="46"/>
    </row>
    <row r="2" spans="1:7" x14ac:dyDescent="0.2">
      <c r="A2" s="333" t="s">
        <v>245</v>
      </c>
      <c r="B2" s="357" t="s">
        <v>244</v>
      </c>
      <c r="C2" s="347"/>
      <c r="D2" s="347"/>
      <c r="E2" s="347"/>
      <c r="F2" s="347"/>
      <c r="G2" s="335" t="s">
        <v>243</v>
      </c>
    </row>
    <row r="3" spans="1:7" ht="18" customHeight="1" x14ac:dyDescent="0.2">
      <c r="A3" s="356"/>
      <c r="B3" s="360" t="s">
        <v>242</v>
      </c>
      <c r="C3" s="199" t="s">
        <v>241</v>
      </c>
      <c r="D3" s="199" t="s">
        <v>240</v>
      </c>
      <c r="E3" s="360" t="s">
        <v>239</v>
      </c>
      <c r="F3" s="360" t="s">
        <v>238</v>
      </c>
      <c r="G3" s="358"/>
    </row>
    <row r="4" spans="1:7" ht="18" customHeight="1" x14ac:dyDescent="0.2">
      <c r="A4" s="342"/>
      <c r="B4" s="340"/>
      <c r="C4" s="362" t="s">
        <v>237</v>
      </c>
      <c r="D4" s="362"/>
      <c r="E4" s="361"/>
      <c r="F4" s="361"/>
      <c r="G4" s="359"/>
    </row>
    <row r="5" spans="1:7" s="95" customFormat="1" x14ac:dyDescent="0.2">
      <c r="A5" s="198" t="s">
        <v>236</v>
      </c>
      <c r="B5" s="54">
        <v>516</v>
      </c>
      <c r="C5" s="54">
        <v>5900</v>
      </c>
      <c r="D5" s="54">
        <v>520</v>
      </c>
      <c r="E5" s="51">
        <v>6936</v>
      </c>
      <c r="F5" s="54">
        <v>3105</v>
      </c>
      <c r="G5" s="54">
        <v>1921</v>
      </c>
    </row>
    <row r="6" spans="1:7" x14ac:dyDescent="0.2">
      <c r="A6" s="152" t="s">
        <v>235</v>
      </c>
      <c r="B6" s="54">
        <v>415</v>
      </c>
      <c r="C6" s="54">
        <v>9020</v>
      </c>
      <c r="D6" s="54">
        <v>838</v>
      </c>
      <c r="E6" s="51">
        <v>10273</v>
      </c>
      <c r="F6" s="54">
        <v>4934</v>
      </c>
      <c r="G6" s="54">
        <v>1982</v>
      </c>
    </row>
    <row r="7" spans="1:7" ht="22.5" x14ac:dyDescent="0.2">
      <c r="A7" s="110" t="s">
        <v>234</v>
      </c>
      <c r="B7" s="54">
        <v>5</v>
      </c>
      <c r="C7" s="54">
        <v>292</v>
      </c>
      <c r="D7" s="54">
        <v>56</v>
      </c>
      <c r="E7" s="51">
        <v>353</v>
      </c>
      <c r="F7" s="54">
        <v>151</v>
      </c>
      <c r="G7" s="54">
        <v>3</v>
      </c>
    </row>
    <row r="8" spans="1:7" s="95" customFormat="1" x14ac:dyDescent="0.2">
      <c r="A8" s="107" t="s">
        <v>62</v>
      </c>
      <c r="B8" s="59">
        <v>936</v>
      </c>
      <c r="C8" s="59">
        <v>15212</v>
      </c>
      <c r="D8" s="59">
        <v>1414</v>
      </c>
      <c r="E8" s="197">
        <v>17562</v>
      </c>
      <c r="F8" s="59">
        <f>SUM(F5:F7)</f>
        <v>8190</v>
      </c>
      <c r="G8" s="59">
        <v>3906</v>
      </c>
    </row>
  </sheetData>
  <mergeCells count="7">
    <mergeCell ref="A2:A4"/>
    <mergeCell ref="B2:F2"/>
    <mergeCell ref="G2:G4"/>
    <mergeCell ref="B3:B4"/>
    <mergeCell ref="E3:E4"/>
    <mergeCell ref="F3:F4"/>
    <mergeCell ref="C4:D4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7699D-509A-46A4-967E-4DF3FF7F23AD}">
  <dimension ref="A1:E17"/>
  <sheetViews>
    <sheetView workbookViewId="0"/>
  </sheetViews>
  <sheetFormatPr defaultRowHeight="11.25" x14ac:dyDescent="0.2"/>
  <cols>
    <col min="1" max="1" width="45.28515625" style="26" customWidth="1"/>
    <col min="2" max="5" width="12.28515625" style="26" customWidth="1"/>
    <col min="6" max="16384" width="9.140625" style="26"/>
  </cols>
  <sheetData>
    <row r="1" spans="1:5" s="43" customFormat="1" ht="12" thickBot="1" x14ac:dyDescent="0.3">
      <c r="A1" s="150" t="s">
        <v>259</v>
      </c>
      <c r="E1" s="3"/>
    </row>
    <row r="2" spans="1:5" ht="14.25" customHeight="1" x14ac:dyDescent="0.2">
      <c r="A2" s="114" t="s">
        <v>85</v>
      </c>
      <c r="B2" s="99">
        <v>2000</v>
      </c>
      <c r="C2" s="113">
        <v>2007</v>
      </c>
      <c r="D2" s="113">
        <v>2008</v>
      </c>
      <c r="E2" s="180">
        <v>2009</v>
      </c>
    </row>
    <row r="3" spans="1:5" x14ac:dyDescent="0.2">
      <c r="A3" s="110" t="s">
        <v>258</v>
      </c>
      <c r="B3" s="200">
        <v>264981</v>
      </c>
      <c r="C3" s="200">
        <v>204449</v>
      </c>
      <c r="D3" s="200">
        <v>197450</v>
      </c>
      <c r="E3" s="200">
        <v>197375</v>
      </c>
    </row>
    <row r="4" spans="1:5" x14ac:dyDescent="0.2">
      <c r="A4" s="110" t="s">
        <v>60</v>
      </c>
      <c r="B4" s="203"/>
      <c r="C4" s="203"/>
      <c r="D4" s="203"/>
    </row>
    <row r="5" spans="1:5" x14ac:dyDescent="0.2">
      <c r="A5" s="111" t="s">
        <v>252</v>
      </c>
      <c r="B5" s="200">
        <v>43612</v>
      </c>
      <c r="C5" s="200">
        <v>48823</v>
      </c>
      <c r="D5" s="200">
        <v>45170</v>
      </c>
      <c r="E5" s="200">
        <v>47616</v>
      </c>
    </row>
    <row r="6" spans="1:5" x14ac:dyDescent="0.2">
      <c r="A6" s="111" t="s">
        <v>257</v>
      </c>
      <c r="B6" s="200">
        <v>25908</v>
      </c>
      <c r="C6" s="200">
        <v>42146</v>
      </c>
      <c r="D6" s="200">
        <v>43656</v>
      </c>
      <c r="E6" s="200">
        <v>47057</v>
      </c>
    </row>
    <row r="7" spans="1:5" x14ac:dyDescent="0.2">
      <c r="A7" s="111" t="s">
        <v>256</v>
      </c>
      <c r="B7" s="200">
        <v>185868</v>
      </c>
      <c r="C7" s="200">
        <v>105016</v>
      </c>
      <c r="D7" s="200">
        <v>100314</v>
      </c>
      <c r="E7" s="200">
        <v>95644</v>
      </c>
    </row>
    <row r="8" spans="1:5" x14ac:dyDescent="0.2">
      <c r="A8" s="111" t="s">
        <v>255</v>
      </c>
      <c r="B8" s="200">
        <v>9593</v>
      </c>
      <c r="C8" s="200">
        <v>8464</v>
      </c>
      <c r="D8" s="200">
        <v>8310</v>
      </c>
      <c r="E8" s="200">
        <v>7058</v>
      </c>
    </row>
    <row r="9" spans="1:5" x14ac:dyDescent="0.2">
      <c r="A9" s="157" t="s">
        <v>254</v>
      </c>
      <c r="B9" s="200">
        <v>112043</v>
      </c>
      <c r="C9" s="200">
        <v>90874</v>
      </c>
      <c r="D9" s="200">
        <v>89456</v>
      </c>
      <c r="E9" s="200">
        <v>90851</v>
      </c>
    </row>
    <row r="10" spans="1:5" s="1" customFormat="1" x14ac:dyDescent="0.2">
      <c r="A10" s="202" t="s">
        <v>253</v>
      </c>
      <c r="B10" s="200">
        <v>11757</v>
      </c>
      <c r="C10" s="200">
        <v>19681</v>
      </c>
      <c r="D10" s="200">
        <v>21223</v>
      </c>
      <c r="E10" s="200">
        <v>21938</v>
      </c>
    </row>
    <row r="11" spans="1:5" s="1" customFormat="1" x14ac:dyDescent="0.2">
      <c r="A11" s="110" t="s">
        <v>60</v>
      </c>
      <c r="B11" s="200"/>
      <c r="C11" s="200"/>
      <c r="D11" s="52"/>
    </row>
    <row r="12" spans="1:5" s="1" customFormat="1" x14ac:dyDescent="0.2">
      <c r="A12" s="111" t="s">
        <v>252</v>
      </c>
      <c r="B12" s="200">
        <v>2672</v>
      </c>
      <c r="C12" s="200">
        <v>4876</v>
      </c>
      <c r="D12" s="200">
        <v>5046</v>
      </c>
      <c r="E12" s="200">
        <v>5507</v>
      </c>
    </row>
    <row r="13" spans="1:5" x14ac:dyDescent="0.2">
      <c r="A13" s="111" t="s">
        <v>251</v>
      </c>
      <c r="B13" s="200">
        <v>5572</v>
      </c>
      <c r="C13" s="200">
        <v>9091</v>
      </c>
      <c r="D13" s="200">
        <v>9694</v>
      </c>
      <c r="E13" s="200">
        <v>9475</v>
      </c>
    </row>
    <row r="14" spans="1:5" x14ac:dyDescent="0.2">
      <c r="A14" s="111" t="s">
        <v>250</v>
      </c>
      <c r="B14" s="200">
        <v>3513</v>
      </c>
      <c r="C14" s="200">
        <v>5714</v>
      </c>
      <c r="D14" s="200">
        <v>6483</v>
      </c>
      <c r="E14" s="200">
        <v>6956</v>
      </c>
    </row>
    <row r="15" spans="1:5" x14ac:dyDescent="0.2">
      <c r="A15" s="201" t="s">
        <v>249</v>
      </c>
      <c r="B15" s="200">
        <v>6921</v>
      </c>
      <c r="C15" s="200">
        <v>9395</v>
      </c>
      <c r="D15" s="200">
        <v>10255</v>
      </c>
      <c r="E15" s="200">
        <v>10471</v>
      </c>
    </row>
    <row r="16" spans="1:5" x14ac:dyDescent="0.2">
      <c r="A16" s="110" t="s">
        <v>248</v>
      </c>
      <c r="B16" s="200">
        <v>28893</v>
      </c>
      <c r="C16" s="200">
        <v>29407</v>
      </c>
      <c r="D16" s="200">
        <v>29612</v>
      </c>
      <c r="E16" s="200">
        <v>30122</v>
      </c>
    </row>
    <row r="17" spans="1:5" x14ac:dyDescent="0.2">
      <c r="A17" s="110" t="s">
        <v>247</v>
      </c>
      <c r="B17" s="200">
        <v>40838</v>
      </c>
      <c r="C17" s="200">
        <v>51896</v>
      </c>
      <c r="D17" s="200">
        <v>50580</v>
      </c>
      <c r="E17" s="200">
        <v>51305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F9F91-3600-4822-97A3-28D8805020A6}">
  <dimension ref="A1:B48"/>
  <sheetViews>
    <sheetView zoomScaleNormal="100" workbookViewId="0"/>
  </sheetViews>
  <sheetFormatPr defaultRowHeight="11.25" x14ac:dyDescent="0.2"/>
  <cols>
    <col min="1" max="1" width="43.28515625" style="1" customWidth="1"/>
    <col min="2" max="2" width="16.5703125" style="2" customWidth="1"/>
    <col min="3" max="16384" width="9.140625" style="1"/>
  </cols>
  <sheetData>
    <row r="1" spans="1:2" s="24" customFormat="1" ht="12" thickBot="1" x14ac:dyDescent="0.3">
      <c r="A1" s="25" t="s">
        <v>49</v>
      </c>
      <c r="B1" s="25"/>
    </row>
    <row r="2" spans="1:2" s="21" customFormat="1" x14ac:dyDescent="0.2">
      <c r="A2" s="23" t="s">
        <v>48</v>
      </c>
      <c r="B2" s="22" t="s">
        <v>47</v>
      </c>
    </row>
    <row r="3" spans="1:2" s="21" customFormat="1" x14ac:dyDescent="0.2">
      <c r="A3" s="329" t="s">
        <v>46</v>
      </c>
      <c r="B3" s="329"/>
    </row>
    <row r="4" spans="1:2" x14ac:dyDescent="0.2">
      <c r="A4" s="10" t="s">
        <v>45</v>
      </c>
      <c r="B4" s="20">
        <v>898597.09100099991</v>
      </c>
    </row>
    <row r="5" spans="1:2" x14ac:dyDescent="0.2">
      <c r="A5" s="8" t="s">
        <v>44</v>
      </c>
      <c r="B5" s="17">
        <v>314905.92982299998</v>
      </c>
    </row>
    <row r="6" spans="1:2" x14ac:dyDescent="0.2">
      <c r="A6" s="19" t="s">
        <v>43</v>
      </c>
      <c r="B6" s="17">
        <v>461.17865999999998</v>
      </c>
    </row>
    <row r="7" spans="1:2" s="14" customFormat="1" x14ac:dyDescent="0.25">
      <c r="A7" s="7" t="s">
        <v>42</v>
      </c>
      <c r="B7" s="17">
        <v>424335.17985399999</v>
      </c>
    </row>
    <row r="8" spans="1:2" x14ac:dyDescent="0.2">
      <c r="A8" s="11" t="s">
        <v>41</v>
      </c>
      <c r="B8" s="17">
        <v>24807.458446000001</v>
      </c>
    </row>
    <row r="9" spans="1:2" x14ac:dyDescent="0.2">
      <c r="A9" s="18" t="s">
        <v>40</v>
      </c>
      <c r="B9" s="17">
        <v>2382.0302969999998</v>
      </c>
    </row>
    <row r="10" spans="1:2" x14ac:dyDescent="0.2">
      <c r="A10" s="7" t="s">
        <v>39</v>
      </c>
      <c r="B10" s="17">
        <v>109934.05856600001</v>
      </c>
    </row>
    <row r="11" spans="1:2" x14ac:dyDescent="0.2">
      <c r="A11" s="7" t="s">
        <v>38</v>
      </c>
      <c r="B11" s="17">
        <v>4246.4118680000001</v>
      </c>
    </row>
    <row r="12" spans="1:2" x14ac:dyDescent="0.2">
      <c r="A12" s="7" t="s">
        <v>37</v>
      </c>
      <c r="B12" s="16">
        <v>17524.843486999976</v>
      </c>
    </row>
    <row r="13" spans="1:2" x14ac:dyDescent="0.2">
      <c r="A13" s="10" t="s">
        <v>36</v>
      </c>
      <c r="B13" s="4">
        <v>319141.59999999998</v>
      </c>
    </row>
    <row r="14" spans="1:2" x14ac:dyDescent="0.2">
      <c r="A14" s="15" t="s">
        <v>35</v>
      </c>
      <c r="B14" s="6">
        <v>1600</v>
      </c>
    </row>
    <row r="15" spans="1:2" ht="22.5" x14ac:dyDescent="0.2">
      <c r="A15" s="13" t="s">
        <v>34</v>
      </c>
      <c r="B15" s="6">
        <v>3900</v>
      </c>
    </row>
    <row r="16" spans="1:2" ht="22.5" x14ac:dyDescent="0.2">
      <c r="A16" s="13" t="s">
        <v>33</v>
      </c>
      <c r="B16" s="6">
        <v>313641</v>
      </c>
    </row>
    <row r="17" spans="1:2" x14ac:dyDescent="0.2">
      <c r="A17" s="10" t="s">
        <v>32</v>
      </c>
      <c r="B17" s="4">
        <v>49931.716861999994</v>
      </c>
    </row>
    <row r="18" spans="1:2" x14ac:dyDescent="0.2">
      <c r="A18" s="8" t="s">
        <v>31</v>
      </c>
      <c r="B18" s="6">
        <v>657.60598600000003</v>
      </c>
    </row>
    <row r="19" spans="1:2" x14ac:dyDescent="0.2">
      <c r="A19" s="7" t="s">
        <v>30</v>
      </c>
      <c r="B19" s="6">
        <v>3211.8529119999998</v>
      </c>
    </row>
    <row r="20" spans="1:2" x14ac:dyDescent="0.2">
      <c r="A20" s="7" t="s">
        <v>29</v>
      </c>
      <c r="B20" s="6">
        <v>1494.086597</v>
      </c>
    </row>
    <row r="21" spans="1:2" x14ac:dyDescent="0.2">
      <c r="A21" s="7" t="s">
        <v>28</v>
      </c>
      <c r="B21" s="6">
        <v>43559.612057999999</v>
      </c>
    </row>
    <row r="22" spans="1:2" x14ac:dyDescent="0.2">
      <c r="A22" s="13" t="s">
        <v>27</v>
      </c>
      <c r="B22" s="6">
        <v>647.46981400000004</v>
      </c>
    </row>
    <row r="23" spans="1:2" x14ac:dyDescent="0.2">
      <c r="A23" s="7" t="s">
        <v>26</v>
      </c>
      <c r="B23" s="6">
        <v>361.089495</v>
      </c>
    </row>
    <row r="24" spans="1:2" x14ac:dyDescent="0.2">
      <c r="A24" s="10" t="s">
        <v>25</v>
      </c>
      <c r="B24" s="4">
        <v>14.921885</v>
      </c>
    </row>
    <row r="25" spans="1:2" x14ac:dyDescent="0.2">
      <c r="A25" s="10" t="s">
        <v>24</v>
      </c>
      <c r="B25" s="4">
        <v>1680.866043</v>
      </c>
    </row>
    <row r="26" spans="1:2" x14ac:dyDescent="0.2">
      <c r="A26" s="10" t="s">
        <v>23</v>
      </c>
      <c r="B26" s="4">
        <v>1269366.195791</v>
      </c>
    </row>
    <row r="27" spans="1:2" s="14" customFormat="1" x14ac:dyDescent="0.25">
      <c r="A27" s="329" t="s">
        <v>22</v>
      </c>
      <c r="B27" s="329"/>
    </row>
    <row r="28" spans="1:2" s="14" customFormat="1" x14ac:dyDescent="0.25">
      <c r="A28" s="10" t="s">
        <v>21</v>
      </c>
      <c r="B28" s="4">
        <v>1123197.3593039997</v>
      </c>
    </row>
    <row r="29" spans="1:2" x14ac:dyDescent="0.2">
      <c r="A29" s="8" t="s">
        <v>20</v>
      </c>
      <c r="B29" s="6">
        <v>719030.96311799996</v>
      </c>
    </row>
    <row r="30" spans="1:2" x14ac:dyDescent="0.2">
      <c r="A30" s="7" t="s">
        <v>19</v>
      </c>
      <c r="B30" s="6">
        <v>4037.5633809999999</v>
      </c>
    </row>
    <row r="31" spans="1:2" x14ac:dyDescent="0.2">
      <c r="A31" s="11" t="s">
        <v>18</v>
      </c>
      <c r="B31" s="6">
        <v>182.41667000000001</v>
      </c>
    </row>
    <row r="32" spans="1:2" x14ac:dyDescent="0.2">
      <c r="A32" s="7" t="s">
        <v>17</v>
      </c>
      <c r="B32" s="6">
        <v>343174.72463299998</v>
      </c>
    </row>
    <row r="33" spans="1:2" x14ac:dyDescent="0.2">
      <c r="A33" s="7" t="s">
        <v>16</v>
      </c>
      <c r="B33" s="6">
        <v>46352.378203</v>
      </c>
    </row>
    <row r="34" spans="1:2" x14ac:dyDescent="0.2">
      <c r="A34" s="11" t="s">
        <v>15</v>
      </c>
      <c r="B34" s="6">
        <v>4073.5694589999998</v>
      </c>
    </row>
    <row r="35" spans="1:2" ht="22.5" x14ac:dyDescent="0.2">
      <c r="A35" s="13" t="s">
        <v>14</v>
      </c>
      <c r="B35" s="6">
        <v>6345.7438400000001</v>
      </c>
    </row>
    <row r="36" spans="1:2" x14ac:dyDescent="0.2">
      <c r="A36" s="10" t="s">
        <v>13</v>
      </c>
      <c r="B36" s="4">
        <v>247287.12095299998</v>
      </c>
    </row>
    <row r="37" spans="1:2" x14ac:dyDescent="0.2">
      <c r="A37" s="12" t="s">
        <v>12</v>
      </c>
      <c r="B37" s="6">
        <v>108024.103739</v>
      </c>
    </row>
    <row r="38" spans="1:2" x14ac:dyDescent="0.2">
      <c r="A38" s="7" t="s">
        <v>11</v>
      </c>
      <c r="B38" s="6">
        <v>1484.8880180000001</v>
      </c>
    </row>
    <row r="39" spans="1:2" x14ac:dyDescent="0.2">
      <c r="A39" s="7" t="s">
        <v>10</v>
      </c>
      <c r="B39" s="6">
        <v>992.17388100000005</v>
      </c>
    </row>
    <row r="40" spans="1:2" x14ac:dyDescent="0.2">
      <c r="A40" s="7" t="s">
        <v>9</v>
      </c>
      <c r="B40" s="6">
        <v>39329.703619</v>
      </c>
    </row>
    <row r="41" spans="1:2" x14ac:dyDescent="0.2">
      <c r="A41" s="7" t="s">
        <v>8</v>
      </c>
      <c r="B41" s="6">
        <v>89649.387396999999</v>
      </c>
    </row>
    <row r="42" spans="1:2" x14ac:dyDescent="0.2">
      <c r="A42" s="11" t="s">
        <v>7</v>
      </c>
      <c r="B42" s="6">
        <v>7806.8642989999998</v>
      </c>
    </row>
    <row r="43" spans="1:2" x14ac:dyDescent="0.2">
      <c r="A43" s="10" t="s">
        <v>6</v>
      </c>
      <c r="B43" s="9">
        <v>48357.647615000002</v>
      </c>
    </row>
    <row r="44" spans="1:2" x14ac:dyDescent="0.2">
      <c r="A44" s="8" t="s">
        <v>5</v>
      </c>
      <c r="B44" s="6">
        <v>23038.418011999998</v>
      </c>
    </row>
    <row r="45" spans="1:2" x14ac:dyDescent="0.2">
      <c r="A45" s="7" t="s">
        <v>4</v>
      </c>
      <c r="B45" s="6">
        <v>25309.036258</v>
      </c>
    </row>
    <row r="46" spans="1:2" x14ac:dyDescent="0.2">
      <c r="A46" s="7" t="s">
        <v>3</v>
      </c>
      <c r="B46" s="6">
        <v>10.193345000000001</v>
      </c>
    </row>
    <row r="47" spans="1:2" x14ac:dyDescent="0.2">
      <c r="A47" s="7" t="s">
        <v>2</v>
      </c>
      <c r="B47" s="6" t="s">
        <v>1</v>
      </c>
    </row>
    <row r="48" spans="1:2" s="3" customFormat="1" x14ac:dyDescent="0.25">
      <c r="A48" s="5" t="s">
        <v>0</v>
      </c>
      <c r="B48" s="4">
        <v>1418842.1278719995</v>
      </c>
    </row>
  </sheetData>
  <mergeCells count="2">
    <mergeCell ref="A3:B3"/>
    <mergeCell ref="A27:B27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52388-7965-48CD-B072-FB8DAFA02171}">
  <dimension ref="A1:E7"/>
  <sheetViews>
    <sheetView workbookViewId="0"/>
  </sheetViews>
  <sheetFormatPr defaultRowHeight="11.25" x14ac:dyDescent="0.2"/>
  <cols>
    <col min="1" max="1" width="29.5703125" style="26" customWidth="1"/>
    <col min="2" max="5" width="10.7109375" style="26" customWidth="1"/>
    <col min="6" max="16384" width="9.140625" style="26"/>
  </cols>
  <sheetData>
    <row r="1" spans="1:5" s="148" customFormat="1" ht="12" thickBot="1" x14ac:dyDescent="0.25">
      <c r="A1" s="150" t="s">
        <v>264</v>
      </c>
    </row>
    <row r="2" spans="1:5" x14ac:dyDescent="0.2">
      <c r="A2" s="207" t="s">
        <v>85</v>
      </c>
      <c r="B2" s="84">
        <v>2000</v>
      </c>
      <c r="C2" s="84">
        <v>2007</v>
      </c>
      <c r="D2" s="206">
        <v>2008</v>
      </c>
      <c r="E2" s="149">
        <v>2009</v>
      </c>
    </row>
    <row r="3" spans="1:5" x14ac:dyDescent="0.2">
      <c r="A3" s="205" t="s">
        <v>263</v>
      </c>
      <c r="B3" s="204">
        <v>949</v>
      </c>
      <c r="C3" s="92">
        <v>723</v>
      </c>
      <c r="D3" s="139">
        <v>739</v>
      </c>
      <c r="E3" s="139">
        <v>753</v>
      </c>
    </row>
    <row r="4" spans="1:5" x14ac:dyDescent="0.2">
      <c r="A4" s="26" t="s">
        <v>60</v>
      </c>
      <c r="B4" s="139"/>
      <c r="C4" s="139"/>
      <c r="D4" s="139"/>
      <c r="E4" s="139"/>
    </row>
    <row r="5" spans="1:5" x14ac:dyDescent="0.2">
      <c r="A5" s="111" t="s">
        <v>262</v>
      </c>
      <c r="B5" s="92">
        <v>128</v>
      </c>
      <c r="C5" s="92">
        <v>160</v>
      </c>
      <c r="D5" s="139">
        <v>140</v>
      </c>
      <c r="E5" s="139">
        <v>146</v>
      </c>
    </row>
    <row r="6" spans="1:5" x14ac:dyDescent="0.2">
      <c r="A6" s="111" t="s">
        <v>261</v>
      </c>
      <c r="B6" s="92">
        <v>500</v>
      </c>
      <c r="C6" s="92">
        <v>378</v>
      </c>
      <c r="D6" s="139">
        <v>362</v>
      </c>
      <c r="E6" s="139">
        <v>373</v>
      </c>
    </row>
    <row r="7" spans="1:5" x14ac:dyDescent="0.2">
      <c r="A7" s="111" t="s">
        <v>260</v>
      </c>
      <c r="B7" s="92" t="s">
        <v>91</v>
      </c>
      <c r="C7" s="92" t="s">
        <v>91</v>
      </c>
      <c r="D7" s="139">
        <v>438</v>
      </c>
      <c r="E7" s="139">
        <v>355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41AD5-51B3-4D71-9599-FA7D351484B4}">
  <dimension ref="A1:E24"/>
  <sheetViews>
    <sheetView workbookViewId="0"/>
  </sheetViews>
  <sheetFormatPr defaultRowHeight="11.25" x14ac:dyDescent="0.2"/>
  <cols>
    <col min="1" max="1" width="36.7109375" style="26" customWidth="1"/>
    <col min="2" max="5" width="12.7109375" style="26" customWidth="1"/>
    <col min="6" max="16384" width="9.140625" style="26"/>
  </cols>
  <sheetData>
    <row r="1" spans="1:5" s="148" customFormat="1" ht="12" thickBot="1" x14ac:dyDescent="0.25">
      <c r="A1" s="150" t="s">
        <v>280</v>
      </c>
    </row>
    <row r="2" spans="1:5" x14ac:dyDescent="0.2">
      <c r="A2" s="207" t="s">
        <v>85</v>
      </c>
      <c r="B2" s="84">
        <v>2000</v>
      </c>
      <c r="C2" s="84">
        <v>2007</v>
      </c>
      <c r="D2" s="84">
        <v>2008</v>
      </c>
      <c r="E2" s="149">
        <v>2009</v>
      </c>
    </row>
    <row r="3" spans="1:5" x14ac:dyDescent="0.2">
      <c r="A3" s="363" t="s">
        <v>279</v>
      </c>
      <c r="B3" s="363"/>
      <c r="C3" s="363"/>
      <c r="D3" s="363"/>
      <c r="E3" s="363"/>
    </row>
    <row r="4" spans="1:5" x14ac:dyDescent="0.2">
      <c r="A4" s="209" t="s">
        <v>278</v>
      </c>
      <c r="B4" s="203">
        <v>6211</v>
      </c>
      <c r="C4" s="203">
        <v>3178</v>
      </c>
      <c r="D4" s="203">
        <v>3267</v>
      </c>
      <c r="E4" s="203">
        <v>3371</v>
      </c>
    </row>
    <row r="5" spans="1:5" x14ac:dyDescent="0.2">
      <c r="A5" s="209" t="s">
        <v>277</v>
      </c>
      <c r="B5" s="203">
        <v>3112</v>
      </c>
      <c r="C5" s="203">
        <v>4161</v>
      </c>
      <c r="D5" s="203">
        <v>4182</v>
      </c>
      <c r="E5" s="203">
        <v>3342</v>
      </c>
    </row>
    <row r="6" spans="1:5" x14ac:dyDescent="0.2">
      <c r="A6" s="209" t="s">
        <v>276</v>
      </c>
      <c r="B6" s="203">
        <v>483</v>
      </c>
      <c r="C6" s="203">
        <v>366</v>
      </c>
      <c r="D6" s="203">
        <v>387</v>
      </c>
      <c r="E6" s="203">
        <v>354</v>
      </c>
    </row>
    <row r="7" spans="1:5" x14ac:dyDescent="0.2">
      <c r="A7" s="209" t="s">
        <v>275</v>
      </c>
      <c r="B7" s="203">
        <v>1638</v>
      </c>
      <c r="C7" s="203">
        <v>582</v>
      </c>
      <c r="D7" s="203">
        <v>504</v>
      </c>
      <c r="E7" s="203">
        <v>440</v>
      </c>
    </row>
    <row r="8" spans="1:5" x14ac:dyDescent="0.2">
      <c r="A8" s="209" t="s">
        <v>274</v>
      </c>
      <c r="B8" s="203">
        <v>453</v>
      </c>
      <c r="C8" s="203">
        <v>692</v>
      </c>
      <c r="D8" s="203">
        <v>680</v>
      </c>
      <c r="E8" s="203">
        <v>511</v>
      </c>
    </row>
    <row r="9" spans="1:5" x14ac:dyDescent="0.2">
      <c r="A9" s="209" t="s">
        <v>273</v>
      </c>
      <c r="B9" s="214" t="s">
        <v>268</v>
      </c>
      <c r="C9" s="203">
        <v>1353</v>
      </c>
      <c r="D9" s="203">
        <v>1126</v>
      </c>
      <c r="E9" s="203">
        <v>1030</v>
      </c>
    </row>
    <row r="10" spans="1:5" x14ac:dyDescent="0.2">
      <c r="A10" s="209" t="s">
        <v>272</v>
      </c>
      <c r="B10" s="214" t="s">
        <v>268</v>
      </c>
      <c r="C10" s="214" t="s">
        <v>268</v>
      </c>
      <c r="D10" s="214" t="s">
        <v>268</v>
      </c>
      <c r="E10" s="203">
        <v>72</v>
      </c>
    </row>
    <row r="11" spans="1:5" x14ac:dyDescent="0.2">
      <c r="A11" s="209" t="s">
        <v>271</v>
      </c>
      <c r="B11" s="214" t="s">
        <v>268</v>
      </c>
      <c r="C11" s="214" t="s">
        <v>268</v>
      </c>
      <c r="D11" s="214" t="s">
        <v>268</v>
      </c>
      <c r="E11" s="203">
        <v>218</v>
      </c>
    </row>
    <row r="12" spans="1:5" x14ac:dyDescent="0.2">
      <c r="A12" s="209" t="s">
        <v>270</v>
      </c>
      <c r="B12" s="214" t="s">
        <v>268</v>
      </c>
      <c r="C12" s="214" t="s">
        <v>268</v>
      </c>
      <c r="D12" s="214" t="s">
        <v>268</v>
      </c>
      <c r="E12" s="203">
        <v>585</v>
      </c>
    </row>
    <row r="13" spans="1:5" x14ac:dyDescent="0.2">
      <c r="A13" s="209" t="s">
        <v>269</v>
      </c>
      <c r="B13" s="213" t="s">
        <v>268</v>
      </c>
      <c r="C13" s="213">
        <v>272</v>
      </c>
      <c r="D13" s="213">
        <v>382</v>
      </c>
      <c r="E13" s="203">
        <v>349</v>
      </c>
    </row>
    <row r="14" spans="1:5" x14ac:dyDescent="0.2">
      <c r="A14" s="211" t="s">
        <v>62</v>
      </c>
      <c r="B14" s="212">
        <f>SUM(B4:B13)</f>
        <v>11897</v>
      </c>
      <c r="C14" s="212">
        <f>SUM(C4:C13)</f>
        <v>10604</v>
      </c>
      <c r="D14" s="212">
        <f>SUM(D4:D13)</f>
        <v>10528</v>
      </c>
      <c r="E14" s="212">
        <f>SUM(E4:E13)</f>
        <v>10272</v>
      </c>
    </row>
    <row r="15" spans="1:5" x14ac:dyDescent="0.2">
      <c r="A15" s="364" t="s">
        <v>267</v>
      </c>
      <c r="B15" s="364"/>
      <c r="C15" s="364"/>
      <c r="D15" s="364"/>
      <c r="E15" s="364"/>
    </row>
    <row r="16" spans="1:5" x14ac:dyDescent="0.2">
      <c r="A16" s="209">
        <v>0</v>
      </c>
      <c r="B16" s="144" t="s">
        <v>1</v>
      </c>
      <c r="C16" s="144">
        <v>733</v>
      </c>
      <c r="D16" s="144">
        <v>854</v>
      </c>
      <c r="E16" s="144">
        <v>693</v>
      </c>
    </row>
    <row r="17" spans="1:5" x14ac:dyDescent="0.2">
      <c r="A17" s="209">
        <v>1</v>
      </c>
      <c r="B17" s="144">
        <v>2544</v>
      </c>
      <c r="C17" s="144">
        <v>1726</v>
      </c>
      <c r="D17" s="144">
        <v>1614</v>
      </c>
      <c r="E17" s="144">
        <v>1568</v>
      </c>
    </row>
    <row r="18" spans="1:5" x14ac:dyDescent="0.2">
      <c r="A18" s="209">
        <v>2</v>
      </c>
      <c r="B18" s="144">
        <v>1096</v>
      </c>
      <c r="C18" s="144">
        <v>1245</v>
      </c>
      <c r="D18" s="144">
        <v>1244</v>
      </c>
      <c r="E18" s="144">
        <v>1202</v>
      </c>
    </row>
    <row r="19" spans="1:5" x14ac:dyDescent="0.2">
      <c r="A19" s="209">
        <v>3</v>
      </c>
      <c r="B19" s="144">
        <v>583</v>
      </c>
      <c r="C19" s="144">
        <v>859</v>
      </c>
      <c r="D19" s="144">
        <v>874</v>
      </c>
      <c r="E19" s="144">
        <v>971</v>
      </c>
    </row>
    <row r="20" spans="1:5" x14ac:dyDescent="0.2">
      <c r="A20" s="209">
        <v>4</v>
      </c>
      <c r="B20" s="50">
        <v>249</v>
      </c>
      <c r="C20" s="50">
        <v>483</v>
      </c>
      <c r="D20" s="144">
        <v>557</v>
      </c>
      <c r="E20" s="144">
        <v>596</v>
      </c>
    </row>
    <row r="21" spans="1:5" x14ac:dyDescent="0.2">
      <c r="A21" s="209">
        <v>5</v>
      </c>
      <c r="B21" s="50">
        <v>201</v>
      </c>
      <c r="C21" s="50">
        <v>263</v>
      </c>
      <c r="D21" s="144">
        <v>270</v>
      </c>
      <c r="E21" s="144">
        <v>274</v>
      </c>
    </row>
    <row r="22" spans="1:5" x14ac:dyDescent="0.2">
      <c r="A22" s="209" t="s">
        <v>266</v>
      </c>
      <c r="B22" s="50">
        <v>185</v>
      </c>
      <c r="C22" s="50">
        <v>245</v>
      </c>
      <c r="D22" s="144">
        <v>288</v>
      </c>
      <c r="E22" s="144">
        <v>297.5</v>
      </c>
    </row>
    <row r="23" spans="1:5" x14ac:dyDescent="0.2">
      <c r="A23" s="211" t="s">
        <v>62</v>
      </c>
      <c r="B23" s="210">
        <f>SUM(B17:B22)</f>
        <v>4858</v>
      </c>
      <c r="C23" s="210">
        <f>SUM(C16:C22)</f>
        <v>5554</v>
      </c>
      <c r="D23" s="210">
        <f>SUM(D16:D22)</f>
        <v>5701</v>
      </c>
      <c r="E23" s="210">
        <f>SUM(E16:E22)</f>
        <v>5601.5</v>
      </c>
    </row>
    <row r="24" spans="1:5" x14ac:dyDescent="0.2">
      <c r="A24" s="209" t="s">
        <v>265</v>
      </c>
      <c r="B24" s="208">
        <v>91.6</v>
      </c>
      <c r="C24" s="208">
        <v>93.1</v>
      </c>
      <c r="D24" s="208">
        <v>93.5</v>
      </c>
      <c r="E24" s="208">
        <v>93.6</v>
      </c>
    </row>
  </sheetData>
  <mergeCells count="2">
    <mergeCell ref="A3:E3"/>
    <mergeCell ref="A15:E15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B584F-6A10-45F6-90F8-9B3B715C00AB}">
  <dimension ref="A1:E17"/>
  <sheetViews>
    <sheetView workbookViewId="0"/>
  </sheetViews>
  <sheetFormatPr defaultRowHeight="11.25" x14ac:dyDescent="0.2"/>
  <cols>
    <col min="1" max="1" width="30.140625" style="26" customWidth="1"/>
    <col min="2" max="5" width="11" style="26" customWidth="1"/>
    <col min="6" max="16384" width="9.140625" style="26"/>
  </cols>
  <sheetData>
    <row r="1" spans="1:5" s="43" customFormat="1" ht="12" thickBot="1" x14ac:dyDescent="0.3">
      <c r="A1" s="150" t="s">
        <v>294</v>
      </c>
    </row>
    <row r="2" spans="1:5" x14ac:dyDescent="0.2">
      <c r="A2" s="223" t="s">
        <v>85</v>
      </c>
      <c r="B2" s="222">
        <v>2000</v>
      </c>
      <c r="C2" s="222">
        <v>2007</v>
      </c>
      <c r="D2" s="84">
        <v>2008</v>
      </c>
      <c r="E2" s="149">
        <v>2009</v>
      </c>
    </row>
    <row r="3" spans="1:5" s="95" customFormat="1" x14ac:dyDescent="0.2">
      <c r="A3" s="221" t="s">
        <v>293</v>
      </c>
      <c r="B3" s="220">
        <v>532</v>
      </c>
      <c r="C3" s="220">
        <v>556</v>
      </c>
      <c r="D3" s="139">
        <v>594</v>
      </c>
      <c r="E3" s="139">
        <v>625</v>
      </c>
    </row>
    <row r="4" spans="1:5" x14ac:dyDescent="0.2">
      <c r="A4" s="219" t="s">
        <v>292</v>
      </c>
      <c r="B4" s="139">
        <v>24965</v>
      </c>
      <c r="C4" s="139">
        <v>24934</v>
      </c>
      <c r="D4" s="139">
        <v>25937</v>
      </c>
      <c r="E4" s="139">
        <v>26687</v>
      </c>
    </row>
    <row r="5" spans="1:5" x14ac:dyDescent="0.2">
      <c r="A5" s="219" t="s">
        <v>291</v>
      </c>
      <c r="B5" s="139">
        <v>5335</v>
      </c>
      <c r="C5" s="139">
        <v>5576</v>
      </c>
      <c r="D5" s="139">
        <v>5788</v>
      </c>
      <c r="E5" s="139">
        <v>6026</v>
      </c>
    </row>
    <row r="6" spans="1:5" x14ac:dyDescent="0.2">
      <c r="A6" s="219" t="s">
        <v>60</v>
      </c>
      <c r="B6" s="139"/>
      <c r="C6" s="139"/>
      <c r="D6" s="139"/>
      <c r="E6" s="139"/>
    </row>
    <row r="7" spans="1:5" x14ac:dyDescent="0.2">
      <c r="A7" s="218" t="s">
        <v>290</v>
      </c>
      <c r="B7" s="52">
        <v>4850</v>
      </c>
      <c r="C7" s="52">
        <v>4989</v>
      </c>
      <c r="D7" s="139">
        <v>5091</v>
      </c>
      <c r="E7" s="139">
        <f>1868+1390+587+1554</f>
        <v>5399</v>
      </c>
    </row>
    <row r="8" spans="1:5" s="104" customFormat="1" x14ac:dyDescent="0.2">
      <c r="A8" s="219" t="s">
        <v>289</v>
      </c>
      <c r="B8" s="52">
        <v>29561</v>
      </c>
      <c r="C8" s="52">
        <v>32010</v>
      </c>
      <c r="D8" s="139">
        <v>33726</v>
      </c>
      <c r="E8" s="139">
        <v>34694</v>
      </c>
    </row>
    <row r="9" spans="1:5" x14ac:dyDescent="0.2">
      <c r="A9" s="219" t="s">
        <v>60</v>
      </c>
      <c r="B9" s="139"/>
      <c r="C9" s="139"/>
      <c r="D9" s="139"/>
      <c r="E9" s="139"/>
    </row>
    <row r="10" spans="1:5" x14ac:dyDescent="0.2">
      <c r="A10" s="218" t="s">
        <v>288</v>
      </c>
      <c r="B10" s="139">
        <v>28722</v>
      </c>
      <c r="C10" s="139">
        <v>30762</v>
      </c>
      <c r="D10" s="139">
        <v>31582</v>
      </c>
      <c r="E10" s="139">
        <v>32308</v>
      </c>
    </row>
    <row r="11" spans="1:5" x14ac:dyDescent="0.2">
      <c r="A11" s="218" t="s">
        <v>287</v>
      </c>
      <c r="B11" s="217">
        <v>178</v>
      </c>
      <c r="C11" s="139">
        <v>745</v>
      </c>
      <c r="D11" s="139">
        <v>969</v>
      </c>
      <c r="E11" s="139">
        <v>1106</v>
      </c>
    </row>
    <row r="12" spans="1:5" x14ac:dyDescent="0.2">
      <c r="A12" s="218" t="s">
        <v>286</v>
      </c>
      <c r="B12" s="217">
        <v>206</v>
      </c>
      <c r="C12" s="139">
        <v>37</v>
      </c>
      <c r="D12" s="139">
        <v>74</v>
      </c>
      <c r="E12" s="139">
        <v>90</v>
      </c>
    </row>
    <row r="13" spans="1:5" x14ac:dyDescent="0.2">
      <c r="A13" s="218" t="s">
        <v>285</v>
      </c>
      <c r="B13" s="217">
        <v>455</v>
      </c>
      <c r="C13" s="139">
        <v>466</v>
      </c>
      <c r="D13" s="139">
        <v>1101</v>
      </c>
      <c r="E13" s="139">
        <f>74+149+967</f>
        <v>1190</v>
      </c>
    </row>
    <row r="14" spans="1:5" ht="22.5" x14ac:dyDescent="0.2">
      <c r="A14" s="215" t="s">
        <v>284</v>
      </c>
      <c r="B14" s="216">
        <v>7.720615121028823</v>
      </c>
      <c r="C14" s="216">
        <v>8.3007457964670621</v>
      </c>
      <c r="D14" s="216">
        <v>8.6721522242221649</v>
      </c>
      <c r="E14" s="153">
        <v>8.8588266535931695</v>
      </c>
    </row>
    <row r="15" spans="1:5" ht="22.5" x14ac:dyDescent="0.2">
      <c r="A15" s="215" t="s">
        <v>283</v>
      </c>
      <c r="B15" s="155" t="s">
        <v>91</v>
      </c>
      <c r="C15" s="155" t="s">
        <v>91</v>
      </c>
      <c r="D15" s="52">
        <v>4771</v>
      </c>
      <c r="E15" s="52">
        <v>5639</v>
      </c>
    </row>
    <row r="16" spans="1:5" ht="22.5" x14ac:dyDescent="0.2">
      <c r="A16" s="215" t="s">
        <v>282</v>
      </c>
      <c r="B16" s="154">
        <v>76.400000000000006</v>
      </c>
      <c r="C16" s="155">
        <v>90.3</v>
      </c>
      <c r="D16" s="155">
        <v>91.4636</v>
      </c>
      <c r="E16" s="155">
        <v>93.064304838479615</v>
      </c>
    </row>
    <row r="17" spans="1:5" ht="22.5" x14ac:dyDescent="0.2">
      <c r="A17" s="215" t="s">
        <v>281</v>
      </c>
      <c r="B17" s="154">
        <v>6.1</v>
      </c>
      <c r="C17" s="154">
        <f>32010/4989</f>
        <v>6.4161154539987972</v>
      </c>
      <c r="D17" s="154">
        <v>6.6</v>
      </c>
      <c r="E17" s="154">
        <f>E8/E7</f>
        <v>6.4260048157066123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63F23-EA79-4097-8F95-CE6551624C2E}">
  <dimension ref="A1:E12"/>
  <sheetViews>
    <sheetView workbookViewId="0"/>
  </sheetViews>
  <sheetFormatPr defaultRowHeight="11.25" x14ac:dyDescent="0.2"/>
  <cols>
    <col min="1" max="1" width="24.42578125" style="26" customWidth="1"/>
    <col min="2" max="5" width="12.7109375" style="26" customWidth="1"/>
    <col min="6" max="16384" width="9.140625" style="26"/>
  </cols>
  <sheetData>
    <row r="1" spans="1:5" s="43" customFormat="1" ht="12" thickBot="1" x14ac:dyDescent="0.3">
      <c r="A1" s="150" t="s">
        <v>303</v>
      </c>
    </row>
    <row r="2" spans="1:5" x14ac:dyDescent="0.2">
      <c r="A2" s="85" t="s">
        <v>85</v>
      </c>
      <c r="B2" s="84">
        <v>2000</v>
      </c>
      <c r="C2" s="84">
        <v>2007</v>
      </c>
      <c r="D2" s="84">
        <v>2008</v>
      </c>
      <c r="E2" s="149">
        <v>2009</v>
      </c>
    </row>
    <row r="3" spans="1:5" s="38" customFormat="1" x14ac:dyDescent="0.25">
      <c r="A3" s="341" t="s">
        <v>302</v>
      </c>
      <c r="B3" s="341"/>
      <c r="C3" s="341"/>
      <c r="D3" s="341"/>
      <c r="E3" s="341"/>
    </row>
    <row r="4" spans="1:5" x14ac:dyDescent="0.2">
      <c r="A4" s="228" t="s">
        <v>301</v>
      </c>
      <c r="B4" s="52">
        <v>660</v>
      </c>
      <c r="C4" s="50">
        <v>720</v>
      </c>
      <c r="D4" s="50">
        <v>691</v>
      </c>
      <c r="E4" s="103">
        <v>715</v>
      </c>
    </row>
    <row r="5" spans="1:5" s="229" customFormat="1" x14ac:dyDescent="0.2">
      <c r="A5" s="230" t="s">
        <v>297</v>
      </c>
      <c r="B5" s="52">
        <v>635</v>
      </c>
      <c r="C5" s="52">
        <v>655</v>
      </c>
      <c r="D5" s="162">
        <v>630</v>
      </c>
      <c r="E5" s="89">
        <v>649</v>
      </c>
    </row>
    <row r="6" spans="1:5" x14ac:dyDescent="0.2">
      <c r="A6" s="151" t="s">
        <v>296</v>
      </c>
      <c r="B6" s="52">
        <v>972</v>
      </c>
      <c r="C6" s="52">
        <v>2119</v>
      </c>
      <c r="D6" s="52">
        <v>2224</v>
      </c>
      <c r="E6" s="103">
        <v>2309</v>
      </c>
    </row>
    <row r="7" spans="1:5" x14ac:dyDescent="0.2">
      <c r="A7" s="225" t="s">
        <v>300</v>
      </c>
      <c r="B7" s="192">
        <v>273948</v>
      </c>
      <c r="C7" s="192">
        <v>462141</v>
      </c>
      <c r="D7" s="50">
        <v>508324</v>
      </c>
      <c r="E7" s="103">
        <v>512881</v>
      </c>
    </row>
    <row r="8" spans="1:5" s="38" customFormat="1" x14ac:dyDescent="0.25">
      <c r="A8" s="331" t="s">
        <v>299</v>
      </c>
      <c r="B8" s="331"/>
      <c r="C8" s="331"/>
      <c r="D8" s="331"/>
      <c r="E8" s="331"/>
    </row>
    <row r="9" spans="1:5" x14ac:dyDescent="0.2">
      <c r="A9" s="228" t="s">
        <v>298</v>
      </c>
      <c r="B9" s="139">
        <v>1525</v>
      </c>
      <c r="C9" s="226">
        <v>881</v>
      </c>
      <c r="D9" s="54">
        <v>815</v>
      </c>
      <c r="E9" s="54">
        <v>814</v>
      </c>
    </row>
    <row r="10" spans="1:5" x14ac:dyDescent="0.2">
      <c r="A10" s="227" t="s">
        <v>297</v>
      </c>
      <c r="B10" s="139">
        <v>1490</v>
      </c>
      <c r="C10" s="226">
        <v>820</v>
      </c>
      <c r="D10" s="54">
        <v>765</v>
      </c>
      <c r="E10" s="54">
        <v>762</v>
      </c>
    </row>
    <row r="11" spans="1:5" x14ac:dyDescent="0.2">
      <c r="A11" s="227" t="s">
        <v>296</v>
      </c>
      <c r="B11" s="139">
        <v>1304</v>
      </c>
      <c r="C11" s="226">
        <v>2254</v>
      </c>
      <c r="D11" s="54">
        <v>2348</v>
      </c>
      <c r="E11" s="54">
        <v>2360</v>
      </c>
    </row>
    <row r="12" spans="1:5" ht="22.5" x14ac:dyDescent="0.2">
      <c r="A12" s="225" t="s">
        <v>295</v>
      </c>
      <c r="B12" s="139">
        <v>155904</v>
      </c>
      <c r="C12" s="224">
        <v>121539</v>
      </c>
      <c r="D12" s="52">
        <v>126478</v>
      </c>
      <c r="E12" s="52">
        <v>127219</v>
      </c>
    </row>
  </sheetData>
  <mergeCells count="2">
    <mergeCell ref="A3:E3"/>
    <mergeCell ref="A8:E8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9C57B-2B50-49FA-A901-092C456A2DB7}">
  <dimension ref="A1:E9"/>
  <sheetViews>
    <sheetView workbookViewId="0"/>
  </sheetViews>
  <sheetFormatPr defaultRowHeight="11.25" x14ac:dyDescent="0.2"/>
  <cols>
    <col min="1" max="1" width="44" style="1" customWidth="1"/>
    <col min="2" max="5" width="10.42578125" style="1" customWidth="1"/>
    <col min="6" max="16384" width="9.140625" style="1"/>
  </cols>
  <sheetData>
    <row r="1" spans="1:5" ht="12" thickBot="1" x14ac:dyDescent="0.25">
      <c r="A1" s="240" t="s">
        <v>311</v>
      </c>
      <c r="B1" s="239"/>
      <c r="C1" s="239"/>
      <c r="D1" s="239"/>
      <c r="E1" s="239"/>
    </row>
    <row r="2" spans="1:5" x14ac:dyDescent="0.2">
      <c r="A2" s="238" t="s">
        <v>85</v>
      </c>
      <c r="B2" s="237">
        <v>2000</v>
      </c>
      <c r="C2" s="236">
        <v>2007</v>
      </c>
      <c r="D2" s="236">
        <v>2008</v>
      </c>
      <c r="E2" s="236">
        <v>2009</v>
      </c>
    </row>
    <row r="3" spans="1:5" s="235" customFormat="1" x14ac:dyDescent="0.25">
      <c r="A3" s="353" t="s">
        <v>310</v>
      </c>
      <c r="B3" s="353"/>
      <c r="C3" s="353"/>
      <c r="D3" s="353"/>
      <c r="E3" s="353"/>
    </row>
    <row r="4" spans="1:5" x14ac:dyDescent="0.2">
      <c r="A4" s="231" t="s">
        <v>309</v>
      </c>
      <c r="B4" s="234">
        <v>852</v>
      </c>
      <c r="C4" s="214">
        <v>1448</v>
      </c>
      <c r="D4" s="214">
        <v>2621</v>
      </c>
      <c r="E4" s="214">
        <v>4760</v>
      </c>
    </row>
    <row r="5" spans="1:5" x14ac:dyDescent="0.2">
      <c r="A5" s="231" t="s">
        <v>308</v>
      </c>
      <c r="B5" s="214">
        <v>312</v>
      </c>
      <c r="C5" s="214">
        <v>162</v>
      </c>
      <c r="D5" s="214">
        <v>210</v>
      </c>
      <c r="E5" s="214">
        <v>312</v>
      </c>
    </row>
    <row r="6" spans="1:5" s="233" customFormat="1" x14ac:dyDescent="0.25">
      <c r="A6" s="329" t="s">
        <v>307</v>
      </c>
      <c r="B6" s="329"/>
      <c r="C6" s="329"/>
      <c r="D6" s="329"/>
      <c r="E6" s="329"/>
    </row>
    <row r="7" spans="1:5" x14ac:dyDescent="0.2">
      <c r="A7" s="231" t="s">
        <v>306</v>
      </c>
      <c r="B7" s="214">
        <v>123</v>
      </c>
      <c r="C7" s="232">
        <v>132</v>
      </c>
      <c r="D7" s="203">
        <v>162</v>
      </c>
      <c r="E7" s="203">
        <v>141</v>
      </c>
    </row>
    <row r="8" spans="1:5" ht="12.75" customHeight="1" x14ac:dyDescent="0.2">
      <c r="A8" s="231" t="s">
        <v>305</v>
      </c>
      <c r="B8" s="214">
        <v>518</v>
      </c>
      <c r="C8" s="203">
        <v>999</v>
      </c>
      <c r="D8" s="203">
        <v>998</v>
      </c>
      <c r="E8" s="203">
        <v>1023</v>
      </c>
    </row>
    <row r="9" spans="1:5" ht="14.25" customHeight="1" x14ac:dyDescent="0.2">
      <c r="A9" s="231" t="s">
        <v>304</v>
      </c>
      <c r="B9" s="214">
        <v>2046</v>
      </c>
      <c r="C9" s="203">
        <v>5387</v>
      </c>
      <c r="D9" s="203">
        <v>6167</v>
      </c>
      <c r="E9" s="203">
        <v>6167</v>
      </c>
    </row>
  </sheetData>
  <mergeCells count="2">
    <mergeCell ref="A6:E6"/>
    <mergeCell ref="A3:E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D8A6-D1B7-448F-8475-7B77B2BF4B44}">
  <dimension ref="A1:G14"/>
  <sheetViews>
    <sheetView workbookViewId="0"/>
  </sheetViews>
  <sheetFormatPr defaultRowHeight="11.25" x14ac:dyDescent="0.2"/>
  <cols>
    <col min="1" max="1" width="16.42578125" style="26" customWidth="1"/>
    <col min="2" max="2" width="11.140625" style="26" customWidth="1"/>
    <col min="3" max="3" width="11.42578125" style="26" customWidth="1"/>
    <col min="4" max="4" width="12.7109375" style="26" customWidth="1"/>
    <col min="5" max="5" width="11.85546875" style="26" customWidth="1"/>
    <col min="6" max="6" width="11.7109375" style="26" customWidth="1"/>
    <col min="7" max="7" width="12.7109375" style="26" customWidth="1"/>
    <col min="8" max="16384" width="9.140625" style="26"/>
  </cols>
  <sheetData>
    <row r="1" spans="1:7" s="43" customFormat="1" ht="12" thickBot="1" x14ac:dyDescent="0.3">
      <c r="A1" s="150" t="s">
        <v>318</v>
      </c>
      <c r="B1" s="150"/>
      <c r="C1" s="150"/>
      <c r="D1" s="150"/>
      <c r="E1" s="150"/>
      <c r="F1" s="150"/>
      <c r="G1" s="150"/>
    </row>
    <row r="2" spans="1:7" ht="15" customHeight="1" x14ac:dyDescent="0.2">
      <c r="A2" s="333" t="s">
        <v>110</v>
      </c>
      <c r="B2" s="365" t="s">
        <v>317</v>
      </c>
      <c r="C2" s="366"/>
      <c r="D2" s="367"/>
      <c r="E2" s="365" t="s">
        <v>316</v>
      </c>
      <c r="F2" s="366"/>
      <c r="G2" s="367"/>
    </row>
    <row r="3" spans="1:7" ht="17.25" customHeight="1" x14ac:dyDescent="0.2">
      <c r="A3" s="356"/>
      <c r="B3" s="337" t="s">
        <v>315</v>
      </c>
      <c r="C3" s="338"/>
      <c r="D3" s="338"/>
      <c r="E3" s="338"/>
      <c r="F3" s="338"/>
      <c r="G3" s="338"/>
    </row>
    <row r="4" spans="1:7" ht="33.75" x14ac:dyDescent="0.2">
      <c r="A4" s="342"/>
      <c r="B4" s="166" t="s">
        <v>314</v>
      </c>
      <c r="C4" s="166" t="s">
        <v>313</v>
      </c>
      <c r="D4" s="166" t="s">
        <v>312</v>
      </c>
      <c r="E4" s="166" t="s">
        <v>314</v>
      </c>
      <c r="F4" s="166" t="s">
        <v>313</v>
      </c>
      <c r="G4" s="166" t="s">
        <v>312</v>
      </c>
    </row>
    <row r="5" spans="1:7" x14ac:dyDescent="0.2">
      <c r="A5" s="91">
        <v>2000</v>
      </c>
      <c r="B5" s="103">
        <v>40292</v>
      </c>
      <c r="C5" s="241">
        <v>39.5</v>
      </c>
      <c r="D5" s="241">
        <v>193.7</v>
      </c>
      <c r="E5" s="103">
        <v>98158</v>
      </c>
      <c r="F5" s="173">
        <v>96.2</v>
      </c>
      <c r="G5" s="241">
        <v>472.1</v>
      </c>
    </row>
    <row r="6" spans="1:7" x14ac:dyDescent="0.2">
      <c r="A6" s="91">
        <v>2001</v>
      </c>
      <c r="B6" s="103">
        <v>41275</v>
      </c>
      <c r="C6" s="241">
        <v>40.6</v>
      </c>
      <c r="D6" s="241">
        <v>197.3</v>
      </c>
      <c r="E6" s="103">
        <v>100370</v>
      </c>
      <c r="F6" s="173">
        <v>98.6</v>
      </c>
      <c r="G6" s="241">
        <v>479.9</v>
      </c>
    </row>
    <row r="7" spans="1:7" x14ac:dyDescent="0.2">
      <c r="A7" s="91">
        <v>2002</v>
      </c>
      <c r="B7" s="118">
        <v>43083</v>
      </c>
      <c r="C7" s="241">
        <v>42.478270840658219</v>
      </c>
      <c r="D7" s="241">
        <v>204.0315687031306</v>
      </c>
      <c r="E7" s="118">
        <v>103414</v>
      </c>
      <c r="F7" s="173">
        <v>101.9624422792245</v>
      </c>
      <c r="G7" s="241">
        <v>489.7458544174163</v>
      </c>
    </row>
    <row r="8" spans="1:7" x14ac:dyDescent="0.2">
      <c r="A8" s="91">
        <v>2003</v>
      </c>
      <c r="B8" s="118">
        <v>43733</v>
      </c>
      <c r="C8" s="241">
        <v>43.2</v>
      </c>
      <c r="D8" s="241">
        <v>205.7</v>
      </c>
      <c r="E8" s="118">
        <v>104774</v>
      </c>
      <c r="F8" s="173">
        <v>103.6</v>
      </c>
      <c r="G8" s="241">
        <v>492.8</v>
      </c>
    </row>
    <row r="9" spans="1:7" x14ac:dyDescent="0.2">
      <c r="A9" s="91">
        <v>2004</v>
      </c>
      <c r="B9" s="118">
        <v>43542</v>
      </c>
      <c r="C9" s="241">
        <v>43.121355489337063</v>
      </c>
      <c r="D9" s="241">
        <v>202.3</v>
      </c>
      <c r="E9" s="118">
        <v>104510</v>
      </c>
      <c r="F9" s="173">
        <v>103.50036429632577</v>
      </c>
      <c r="G9" s="241">
        <v>485.6</v>
      </c>
    </row>
    <row r="10" spans="1:7" x14ac:dyDescent="0.2">
      <c r="A10" s="91">
        <v>2005</v>
      </c>
      <c r="B10" s="118">
        <v>45130</v>
      </c>
      <c r="C10" s="241">
        <v>44.787016548569405</v>
      </c>
      <c r="D10" s="241">
        <v>209.2</v>
      </c>
      <c r="E10" s="103">
        <v>106702</v>
      </c>
      <c r="F10" s="173">
        <v>105.89107555429763</v>
      </c>
      <c r="G10" s="241">
        <v>494.6</v>
      </c>
    </row>
    <row r="11" spans="1:7" x14ac:dyDescent="0.2">
      <c r="A11" s="91">
        <v>2006</v>
      </c>
      <c r="B11" s="118">
        <v>48088</v>
      </c>
      <c r="C11" s="241">
        <v>47.8</v>
      </c>
      <c r="D11" s="241">
        <v>221.6</v>
      </c>
      <c r="E11" s="103">
        <v>108938</v>
      </c>
      <c r="F11" s="173">
        <v>108.2</v>
      </c>
      <c r="G11" s="241">
        <v>501.9</v>
      </c>
    </row>
    <row r="12" spans="1:7" x14ac:dyDescent="0.2">
      <c r="A12" s="91">
        <v>2007</v>
      </c>
      <c r="B12" s="103">
        <v>45989</v>
      </c>
      <c r="C12" s="241">
        <v>45.8</v>
      </c>
      <c r="D12" s="241">
        <v>209.6</v>
      </c>
      <c r="E12" s="103">
        <v>101898</v>
      </c>
      <c r="F12" s="173">
        <v>101.4</v>
      </c>
      <c r="G12" s="241">
        <v>464.4</v>
      </c>
    </row>
    <row r="13" spans="1:7" x14ac:dyDescent="0.2">
      <c r="A13" s="91">
        <v>2008</v>
      </c>
      <c r="B13" s="103">
        <v>48120</v>
      </c>
      <c r="C13" s="241">
        <v>48</v>
      </c>
      <c r="D13" s="242">
        <v>216.4</v>
      </c>
      <c r="E13" s="103">
        <v>107803</v>
      </c>
      <c r="F13" s="173">
        <v>107.5</v>
      </c>
      <c r="G13" s="241">
        <v>484.8</v>
      </c>
    </row>
    <row r="14" spans="1:7" x14ac:dyDescent="0.2">
      <c r="A14" s="91">
        <v>2009</v>
      </c>
      <c r="B14" s="103">
        <v>63392</v>
      </c>
      <c r="C14" s="26">
        <v>63.3</v>
      </c>
      <c r="D14" s="26">
        <v>281.39999999999998</v>
      </c>
      <c r="E14" s="103">
        <v>124693</v>
      </c>
      <c r="F14" s="26">
        <v>124.5</v>
      </c>
      <c r="G14" s="26">
        <v>553.5</v>
      </c>
    </row>
  </sheetData>
  <mergeCells count="4">
    <mergeCell ref="B2:D2"/>
    <mergeCell ref="E2:G2"/>
    <mergeCell ref="A2:A4"/>
    <mergeCell ref="B3:G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BD06-D173-479E-955F-A130238B0470}">
  <dimension ref="A1:E14"/>
  <sheetViews>
    <sheetView workbookViewId="0"/>
  </sheetViews>
  <sheetFormatPr defaultRowHeight="11.25" x14ac:dyDescent="0.2"/>
  <cols>
    <col min="1" max="1" width="24.5703125" style="26" customWidth="1"/>
    <col min="2" max="5" width="13.5703125" style="26" customWidth="1"/>
    <col min="6" max="16384" width="9.140625" style="26"/>
  </cols>
  <sheetData>
    <row r="1" spans="1:5" s="43" customFormat="1" ht="12" thickBot="1" x14ac:dyDescent="0.3">
      <c r="A1" s="150" t="s">
        <v>329</v>
      </c>
      <c r="B1" s="151"/>
    </row>
    <row r="2" spans="1:5" s="38" customFormat="1" x14ac:dyDescent="0.25">
      <c r="A2" s="248" t="s">
        <v>85</v>
      </c>
      <c r="B2" s="222">
        <v>2000</v>
      </c>
      <c r="C2" s="222">
        <v>2007</v>
      </c>
      <c r="D2" s="222">
        <v>2008</v>
      </c>
      <c r="E2" s="247">
        <v>2009</v>
      </c>
    </row>
    <row r="3" spans="1:5" s="38" customFormat="1" x14ac:dyDescent="0.25">
      <c r="A3" s="353" t="s">
        <v>328</v>
      </c>
      <c r="B3" s="353"/>
      <c r="C3" s="353"/>
      <c r="D3" s="353"/>
      <c r="E3" s="353"/>
    </row>
    <row r="4" spans="1:5" x14ac:dyDescent="0.2">
      <c r="A4" s="209" t="s">
        <v>327</v>
      </c>
      <c r="B4" s="54">
        <v>1287</v>
      </c>
      <c r="C4" s="52">
        <v>1221</v>
      </c>
      <c r="D4" s="246">
        <v>1207</v>
      </c>
      <c r="E4" s="139">
        <v>1209</v>
      </c>
    </row>
    <row r="5" spans="1:5" x14ac:dyDescent="0.2">
      <c r="A5" s="209" t="s">
        <v>322</v>
      </c>
      <c r="B5" s="54">
        <v>38502</v>
      </c>
      <c r="C5" s="54">
        <v>41788</v>
      </c>
      <c r="D5" s="52">
        <v>41422</v>
      </c>
      <c r="E5" s="139">
        <v>41862</v>
      </c>
    </row>
    <row r="6" spans="1:5" ht="22.5" x14ac:dyDescent="0.2">
      <c r="A6" s="209" t="s">
        <v>326</v>
      </c>
      <c r="B6" s="54">
        <v>39917</v>
      </c>
      <c r="C6" s="52">
        <v>38880</v>
      </c>
      <c r="D6" s="52">
        <v>37964</v>
      </c>
      <c r="E6" s="139">
        <v>38209</v>
      </c>
    </row>
    <row r="7" spans="1:5" x14ac:dyDescent="0.2">
      <c r="A7" s="209" t="s">
        <v>320</v>
      </c>
      <c r="B7" s="54">
        <v>3578</v>
      </c>
      <c r="C7" s="52">
        <v>3231</v>
      </c>
      <c r="D7" s="52">
        <v>3135</v>
      </c>
      <c r="E7" s="139">
        <v>3140</v>
      </c>
    </row>
    <row r="8" spans="1:5" ht="22.5" x14ac:dyDescent="0.2">
      <c r="A8" s="209" t="s">
        <v>325</v>
      </c>
      <c r="B8" s="54">
        <v>192</v>
      </c>
      <c r="C8" s="52">
        <v>177.2</v>
      </c>
      <c r="D8" s="52">
        <v>170.7</v>
      </c>
      <c r="E8" s="139">
        <v>169.6</v>
      </c>
    </row>
    <row r="9" spans="1:5" x14ac:dyDescent="0.2">
      <c r="A9" s="354" t="s">
        <v>324</v>
      </c>
      <c r="B9" s="354"/>
      <c r="C9" s="354"/>
      <c r="D9" s="354"/>
      <c r="E9" s="354"/>
    </row>
    <row r="10" spans="1:5" x14ac:dyDescent="0.2">
      <c r="A10" s="209" t="s">
        <v>323</v>
      </c>
      <c r="B10" s="54">
        <v>84</v>
      </c>
      <c r="C10" s="52">
        <v>161</v>
      </c>
      <c r="D10" s="246">
        <v>179</v>
      </c>
      <c r="E10" s="139">
        <v>208</v>
      </c>
    </row>
    <row r="11" spans="1:5" x14ac:dyDescent="0.2">
      <c r="A11" s="209" t="s">
        <v>322</v>
      </c>
      <c r="B11" s="54">
        <v>2071</v>
      </c>
      <c r="C11" s="54">
        <v>4287</v>
      </c>
      <c r="D11" s="246">
        <v>4705</v>
      </c>
      <c r="E11" s="139">
        <v>5729</v>
      </c>
    </row>
    <row r="12" spans="1:5" ht="22.5" x14ac:dyDescent="0.2">
      <c r="A12" s="209" t="s">
        <v>321</v>
      </c>
      <c r="B12" s="54">
        <v>1899</v>
      </c>
      <c r="C12" s="52">
        <v>3986</v>
      </c>
      <c r="D12" s="52">
        <v>4490</v>
      </c>
      <c r="E12" s="139">
        <v>5503</v>
      </c>
    </row>
    <row r="13" spans="1:5" x14ac:dyDescent="0.2">
      <c r="A13" s="209" t="s">
        <v>320</v>
      </c>
      <c r="B13" s="54">
        <v>593</v>
      </c>
      <c r="C13" s="50">
        <v>924</v>
      </c>
      <c r="D13" s="245">
        <v>978</v>
      </c>
      <c r="E13" s="103">
        <v>1184</v>
      </c>
    </row>
    <row r="14" spans="1:5" x14ac:dyDescent="0.2">
      <c r="A14" s="244" t="s">
        <v>319</v>
      </c>
      <c r="B14" s="243">
        <v>2</v>
      </c>
      <c r="C14" s="216">
        <v>4</v>
      </c>
      <c r="D14" s="216">
        <v>4.5</v>
      </c>
      <c r="E14" s="153">
        <v>5.5</v>
      </c>
    </row>
  </sheetData>
  <mergeCells count="2">
    <mergeCell ref="A3:E3"/>
    <mergeCell ref="A9:E9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E151F-2507-426F-A9DF-B6F0CEA345DD}">
  <dimension ref="A1:F18"/>
  <sheetViews>
    <sheetView workbookViewId="0"/>
  </sheetViews>
  <sheetFormatPr defaultRowHeight="11.25" x14ac:dyDescent="0.2"/>
  <cols>
    <col min="1" max="1" width="29" style="26" customWidth="1"/>
    <col min="2" max="6" width="12.140625" style="26" customWidth="1"/>
    <col min="7" max="16384" width="9.140625" style="26"/>
  </cols>
  <sheetData>
    <row r="1" spans="1:6" s="251" customFormat="1" ht="12" thickBot="1" x14ac:dyDescent="0.3">
      <c r="A1" s="46" t="s">
        <v>340</v>
      </c>
      <c r="B1" s="46"/>
      <c r="C1" s="46"/>
      <c r="D1" s="46"/>
    </row>
    <row r="2" spans="1:6" s="91" customFormat="1" ht="33.75" x14ac:dyDescent="0.2">
      <c r="A2" s="114" t="s">
        <v>339</v>
      </c>
      <c r="B2" s="128" t="s">
        <v>338</v>
      </c>
      <c r="C2" s="128" t="s">
        <v>337</v>
      </c>
      <c r="D2" s="128" t="s">
        <v>336</v>
      </c>
      <c r="E2" s="128" t="s">
        <v>319</v>
      </c>
      <c r="F2" s="44" t="s">
        <v>335</v>
      </c>
    </row>
    <row r="3" spans="1:6" x14ac:dyDescent="0.2">
      <c r="A3" s="148">
        <v>2000</v>
      </c>
      <c r="B3" s="50">
        <v>1155</v>
      </c>
      <c r="C3" s="50">
        <v>74402</v>
      </c>
      <c r="D3" s="50">
        <v>72183</v>
      </c>
      <c r="E3" s="144">
        <v>70.8</v>
      </c>
      <c r="F3" s="170">
        <v>97</v>
      </c>
    </row>
    <row r="4" spans="1:6" x14ac:dyDescent="0.2">
      <c r="A4" s="148">
        <v>2001</v>
      </c>
      <c r="B4" s="50">
        <v>1206</v>
      </c>
      <c r="C4" s="50">
        <v>76285</v>
      </c>
      <c r="D4" s="50">
        <v>74338</v>
      </c>
      <c r="E4" s="144">
        <v>73.099999999999994</v>
      </c>
      <c r="F4" s="170">
        <v>97.4</v>
      </c>
    </row>
    <row r="5" spans="1:6" x14ac:dyDescent="0.2">
      <c r="A5" s="148">
        <v>2002</v>
      </c>
      <c r="B5" s="50">
        <v>1249</v>
      </c>
      <c r="C5" s="50">
        <v>77620</v>
      </c>
      <c r="D5" s="50">
        <v>75541</v>
      </c>
      <c r="E5" s="144">
        <v>74.5</v>
      </c>
      <c r="F5" s="170">
        <f t="shared" ref="F5:F10" si="0">D5/C5*100</f>
        <v>97.321566606544707</v>
      </c>
    </row>
    <row r="6" spans="1:6" x14ac:dyDescent="0.2">
      <c r="A6" s="148">
        <v>2003</v>
      </c>
      <c r="B6" s="50">
        <v>1322</v>
      </c>
      <c r="C6" s="50">
        <v>79861</v>
      </c>
      <c r="D6" s="50">
        <v>77386</v>
      </c>
      <c r="E6" s="144">
        <v>76.493005356862909</v>
      </c>
      <c r="F6" s="170">
        <f t="shared" si="0"/>
        <v>96.900865253377745</v>
      </c>
    </row>
    <row r="7" spans="1:6" x14ac:dyDescent="0.2">
      <c r="A7" s="148">
        <v>2004</v>
      </c>
      <c r="B7" s="50">
        <v>1310</v>
      </c>
      <c r="C7" s="50">
        <v>81126</v>
      </c>
      <c r="D7" s="50">
        <v>78462</v>
      </c>
      <c r="E7" s="144">
        <v>77.704005199677667</v>
      </c>
      <c r="F7" s="170">
        <f t="shared" si="0"/>
        <v>96.716219214555139</v>
      </c>
    </row>
    <row r="8" spans="1:6" x14ac:dyDescent="0.2">
      <c r="A8" s="148">
        <v>2005</v>
      </c>
      <c r="B8" s="50">
        <v>1353</v>
      </c>
      <c r="C8" s="50">
        <v>84224</v>
      </c>
      <c r="D8" s="50">
        <v>81425</v>
      </c>
      <c r="E8" s="144">
        <v>80.806178206675455</v>
      </c>
      <c r="F8" s="170">
        <f t="shared" si="0"/>
        <v>96.676719224924014</v>
      </c>
    </row>
    <row r="9" spans="1:6" x14ac:dyDescent="0.2">
      <c r="A9" s="148">
        <v>2006</v>
      </c>
      <c r="B9" s="50">
        <v>1410</v>
      </c>
      <c r="C9" s="50">
        <v>87479</v>
      </c>
      <c r="D9" s="50">
        <v>84133</v>
      </c>
      <c r="E9" s="144">
        <v>83.6</v>
      </c>
      <c r="F9" s="170">
        <f t="shared" si="0"/>
        <v>96.175082019684723</v>
      </c>
    </row>
    <row r="10" spans="1:6" x14ac:dyDescent="0.2">
      <c r="A10" s="148">
        <v>2007</v>
      </c>
      <c r="B10" s="50">
        <v>1395</v>
      </c>
      <c r="C10" s="50">
        <v>88525</v>
      </c>
      <c r="D10" s="50">
        <v>85283</v>
      </c>
      <c r="E10" s="144">
        <v>84.9</v>
      </c>
      <c r="F10" s="170">
        <f t="shared" si="0"/>
        <v>96.337757695566225</v>
      </c>
    </row>
    <row r="11" spans="1:6" x14ac:dyDescent="0.2">
      <c r="A11" s="148">
        <v>2008</v>
      </c>
      <c r="B11" s="50">
        <v>1407</v>
      </c>
      <c r="C11" s="50">
        <v>89771</v>
      </c>
      <c r="D11" s="50">
        <v>84444</v>
      </c>
      <c r="E11" s="144">
        <v>84.2</v>
      </c>
      <c r="F11" s="170">
        <v>94.1</v>
      </c>
    </row>
    <row r="12" spans="1:6" x14ac:dyDescent="0.2">
      <c r="A12" s="148">
        <v>2009</v>
      </c>
      <c r="B12" s="50">
        <v>1431</v>
      </c>
      <c r="C12" s="50">
        <v>91861</v>
      </c>
      <c r="D12" s="50">
        <v>86914</v>
      </c>
      <c r="E12" s="144">
        <v>86.8</v>
      </c>
      <c r="F12" s="170">
        <v>94.6</v>
      </c>
    </row>
    <row r="13" spans="1:6" x14ac:dyDescent="0.2">
      <c r="A13" s="26" t="s">
        <v>60</v>
      </c>
      <c r="B13" s="50"/>
      <c r="C13" s="162"/>
      <c r="D13" s="162"/>
      <c r="E13" s="162"/>
      <c r="F13" s="170"/>
    </row>
    <row r="14" spans="1:6" x14ac:dyDescent="0.2">
      <c r="A14" s="250" t="s">
        <v>334</v>
      </c>
      <c r="B14" s="54">
        <v>911</v>
      </c>
      <c r="C14" s="54">
        <v>54297</v>
      </c>
      <c r="D14" s="54">
        <v>51353</v>
      </c>
      <c r="E14" s="52">
        <v>51.3</v>
      </c>
      <c r="F14" s="155">
        <v>94.6</v>
      </c>
    </row>
    <row r="15" spans="1:6" x14ac:dyDescent="0.2">
      <c r="A15" s="249" t="s">
        <v>333</v>
      </c>
      <c r="B15" s="54">
        <v>86</v>
      </c>
      <c r="C15" s="54">
        <v>8715</v>
      </c>
      <c r="D15" s="54">
        <v>8659</v>
      </c>
      <c r="E15" s="54">
        <v>8.6</v>
      </c>
      <c r="F15" s="155">
        <v>99.4</v>
      </c>
    </row>
    <row r="16" spans="1:6" x14ac:dyDescent="0.2">
      <c r="A16" s="249" t="s">
        <v>332</v>
      </c>
      <c r="B16" s="54">
        <v>301</v>
      </c>
      <c r="C16" s="54">
        <v>17180</v>
      </c>
      <c r="D16" s="54">
        <v>16398</v>
      </c>
      <c r="E16" s="54">
        <v>16.399999999999999</v>
      </c>
      <c r="F16" s="155">
        <v>95.4</v>
      </c>
    </row>
    <row r="17" spans="1:6" x14ac:dyDescent="0.2">
      <c r="A17" s="249" t="s">
        <v>331</v>
      </c>
      <c r="B17" s="54">
        <v>56</v>
      </c>
      <c r="C17" s="54">
        <v>2179</v>
      </c>
      <c r="D17" s="54">
        <v>2127</v>
      </c>
      <c r="E17" s="54">
        <v>2.1</v>
      </c>
      <c r="F17" s="155">
        <v>97.6</v>
      </c>
    </row>
    <row r="18" spans="1:6" x14ac:dyDescent="0.2">
      <c r="A18" s="249" t="s">
        <v>330</v>
      </c>
      <c r="B18" s="54">
        <v>161</v>
      </c>
      <c r="C18" s="54">
        <v>9490</v>
      </c>
      <c r="D18" s="54">
        <v>8377</v>
      </c>
      <c r="E18" s="54">
        <v>8.4</v>
      </c>
      <c r="F18" s="155">
        <v>88.3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FDE64-3040-4A87-9230-523EF4B5EC3F}">
  <dimension ref="A1:E12"/>
  <sheetViews>
    <sheetView workbookViewId="0"/>
  </sheetViews>
  <sheetFormatPr defaultRowHeight="11.25" x14ac:dyDescent="0.2"/>
  <cols>
    <col min="1" max="1" width="26.5703125" style="26" customWidth="1"/>
    <col min="2" max="5" width="12.42578125" style="26" customWidth="1"/>
    <col min="6" max="16384" width="9.140625" style="26"/>
  </cols>
  <sheetData>
    <row r="1" spans="1:5" ht="12" thickBot="1" x14ac:dyDescent="0.25">
      <c r="A1" s="258" t="s">
        <v>346</v>
      </c>
      <c r="B1" s="258"/>
      <c r="C1" s="258"/>
      <c r="D1" s="258"/>
      <c r="E1" s="258"/>
    </row>
    <row r="2" spans="1:5" s="38" customFormat="1" x14ac:dyDescent="0.25">
      <c r="A2" s="257" t="s">
        <v>345</v>
      </c>
      <c r="B2" s="99">
        <v>2000</v>
      </c>
      <c r="C2" s="99">
        <v>2007</v>
      </c>
      <c r="D2" s="99">
        <v>2008</v>
      </c>
      <c r="E2" s="113">
        <v>2009</v>
      </c>
    </row>
    <row r="3" spans="1:5" s="95" customFormat="1" x14ac:dyDescent="0.2">
      <c r="A3" s="256" t="s">
        <v>334</v>
      </c>
      <c r="B3" s="90">
        <v>39847</v>
      </c>
      <c r="C3" s="89">
        <v>50903</v>
      </c>
      <c r="D3" s="89">
        <v>49894</v>
      </c>
      <c r="E3" s="89">
        <v>51353</v>
      </c>
    </row>
    <row r="4" spans="1:5" x14ac:dyDescent="0.2">
      <c r="A4" s="157" t="s">
        <v>333</v>
      </c>
      <c r="B4" s="92">
        <v>8133</v>
      </c>
      <c r="C4" s="103">
        <v>8153</v>
      </c>
      <c r="D4" s="103">
        <v>8253</v>
      </c>
      <c r="E4" s="103">
        <v>8659</v>
      </c>
    </row>
    <row r="5" spans="1:5" x14ac:dyDescent="0.2">
      <c r="A5" s="38" t="s">
        <v>343</v>
      </c>
      <c r="B5" s="255">
        <v>9</v>
      </c>
      <c r="C5" s="103">
        <v>254</v>
      </c>
      <c r="D5" s="103">
        <v>310</v>
      </c>
      <c r="E5" s="103">
        <v>339</v>
      </c>
    </row>
    <row r="6" spans="1:5" x14ac:dyDescent="0.2">
      <c r="A6" s="148" t="s">
        <v>344</v>
      </c>
      <c r="B6" s="90">
        <v>15346</v>
      </c>
      <c r="C6" s="89">
        <v>16457</v>
      </c>
      <c r="D6" s="103">
        <v>16405</v>
      </c>
      <c r="E6" s="103">
        <v>16398</v>
      </c>
    </row>
    <row r="7" spans="1:5" x14ac:dyDescent="0.2">
      <c r="A7" s="157" t="s">
        <v>343</v>
      </c>
      <c r="B7" s="255">
        <v>123</v>
      </c>
      <c r="C7" s="103">
        <v>1307</v>
      </c>
      <c r="D7" s="103">
        <v>1378</v>
      </c>
      <c r="E7" s="103">
        <v>1506</v>
      </c>
    </row>
    <row r="8" spans="1:5" x14ac:dyDescent="0.2">
      <c r="A8" s="157" t="s">
        <v>331</v>
      </c>
      <c r="B8" s="92">
        <v>1161</v>
      </c>
      <c r="C8" s="103">
        <v>2176</v>
      </c>
      <c r="D8" s="103">
        <v>2070</v>
      </c>
      <c r="E8" s="103">
        <v>2127</v>
      </c>
    </row>
    <row r="9" spans="1:5" x14ac:dyDescent="0.2">
      <c r="A9" s="157" t="s">
        <v>343</v>
      </c>
      <c r="B9" s="92" t="s">
        <v>1</v>
      </c>
      <c r="C9" s="103">
        <v>59</v>
      </c>
      <c r="D9" s="103">
        <v>70</v>
      </c>
      <c r="E9" s="103">
        <v>72</v>
      </c>
    </row>
    <row r="10" spans="1:5" ht="22.5" x14ac:dyDescent="0.2">
      <c r="A10" s="152" t="s">
        <v>342</v>
      </c>
      <c r="B10" s="92">
        <v>6320</v>
      </c>
      <c r="C10" s="139">
        <v>7594</v>
      </c>
      <c r="D10" s="139">
        <v>7822</v>
      </c>
      <c r="E10" s="139">
        <v>8377</v>
      </c>
    </row>
    <row r="11" spans="1:5" x14ac:dyDescent="0.2">
      <c r="A11" s="157" t="s">
        <v>341</v>
      </c>
      <c r="B11" s="92">
        <v>1376</v>
      </c>
      <c r="C11" s="90" t="s">
        <v>1</v>
      </c>
      <c r="D11" s="90" t="s">
        <v>1</v>
      </c>
      <c r="E11" s="90" t="s">
        <v>1</v>
      </c>
    </row>
    <row r="12" spans="1:5" s="95" customFormat="1" x14ac:dyDescent="0.2">
      <c r="A12" s="254" t="s">
        <v>62</v>
      </c>
      <c r="B12" s="253">
        <v>72183</v>
      </c>
      <c r="C12" s="252">
        <v>85283</v>
      </c>
      <c r="D12" s="252">
        <v>84444</v>
      </c>
      <c r="E12" s="252">
        <v>86914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7E0F1-4593-404B-9D52-8B2D06FD1CFD}">
  <dimension ref="A1:H15"/>
  <sheetViews>
    <sheetView zoomScaleNormal="100" workbookViewId="0"/>
  </sheetViews>
  <sheetFormatPr defaultRowHeight="11.25" x14ac:dyDescent="0.2"/>
  <cols>
    <col min="1" max="1" width="24.5703125" style="26" customWidth="1"/>
    <col min="2" max="8" width="11.28515625" style="26" customWidth="1"/>
    <col min="9" max="16384" width="9.140625" style="26"/>
  </cols>
  <sheetData>
    <row r="1" spans="1:8" s="43" customFormat="1" ht="12" thickBot="1" x14ac:dyDescent="0.3">
      <c r="A1" s="258" t="s">
        <v>358</v>
      </c>
      <c r="B1" s="258"/>
      <c r="C1" s="258"/>
      <c r="D1" s="258"/>
      <c r="E1" s="258"/>
      <c r="F1" s="258"/>
      <c r="G1" s="258"/>
      <c r="H1" s="258"/>
    </row>
    <row r="2" spans="1:8" ht="33.75" x14ac:dyDescent="0.2">
      <c r="A2" s="114" t="s">
        <v>339</v>
      </c>
      <c r="B2" s="128" t="s">
        <v>357</v>
      </c>
      <c r="C2" s="128" t="s">
        <v>356</v>
      </c>
      <c r="D2" s="128" t="s">
        <v>355</v>
      </c>
      <c r="E2" s="128" t="s">
        <v>354</v>
      </c>
      <c r="F2" s="128" t="s">
        <v>353</v>
      </c>
      <c r="G2" s="128" t="s">
        <v>269</v>
      </c>
      <c r="H2" s="44" t="s">
        <v>62</v>
      </c>
    </row>
    <row r="3" spans="1:8" x14ac:dyDescent="0.2">
      <c r="A3" s="148">
        <v>2000</v>
      </c>
      <c r="B3" s="54">
        <v>55361</v>
      </c>
      <c r="C3" s="54">
        <v>5931</v>
      </c>
      <c r="D3" s="54">
        <v>3610</v>
      </c>
      <c r="E3" s="54">
        <v>1045</v>
      </c>
      <c r="F3" s="54">
        <v>757</v>
      </c>
      <c r="G3" s="54">
        <v>5479</v>
      </c>
      <c r="H3" s="54">
        <v>72183</v>
      </c>
    </row>
    <row r="4" spans="1:8" x14ac:dyDescent="0.2">
      <c r="A4" s="157">
        <v>2005</v>
      </c>
      <c r="B4" s="54">
        <v>57593</v>
      </c>
      <c r="C4" s="54">
        <v>7979</v>
      </c>
      <c r="D4" s="54">
        <v>5565</v>
      </c>
      <c r="E4" s="54">
        <v>2738</v>
      </c>
      <c r="F4" s="54">
        <v>140</v>
      </c>
      <c r="G4" s="54">
        <v>7410</v>
      </c>
      <c r="H4" s="54">
        <v>81425</v>
      </c>
    </row>
    <row r="5" spans="1:8" x14ac:dyDescent="0.2">
      <c r="A5" s="157">
        <v>2006</v>
      </c>
      <c r="B5" s="54">
        <v>57873</v>
      </c>
      <c r="C5" s="54">
        <v>8490</v>
      </c>
      <c r="D5" s="54">
        <v>5975</v>
      </c>
      <c r="E5" s="54">
        <v>2861</v>
      </c>
      <c r="F5" s="54">
        <v>96</v>
      </c>
      <c r="G5" s="54">
        <v>8838</v>
      </c>
      <c r="H5" s="54">
        <v>84133</v>
      </c>
    </row>
    <row r="6" spans="1:8" x14ac:dyDescent="0.2">
      <c r="A6" s="157">
        <v>2007</v>
      </c>
      <c r="B6" s="54">
        <v>58064</v>
      </c>
      <c r="C6" s="54">
        <v>9160</v>
      </c>
      <c r="D6" s="54">
        <v>6302</v>
      </c>
      <c r="E6" s="54">
        <v>2945</v>
      </c>
      <c r="F6" s="54">
        <v>106</v>
      </c>
      <c r="G6" s="54">
        <v>8706</v>
      </c>
      <c r="H6" s="54">
        <v>85283</v>
      </c>
    </row>
    <row r="7" spans="1:8" x14ac:dyDescent="0.2">
      <c r="A7" s="157">
        <v>2008</v>
      </c>
      <c r="B7" s="54">
        <v>56608</v>
      </c>
      <c r="C7" s="54">
        <v>11017</v>
      </c>
      <c r="D7" s="54">
        <v>6264</v>
      </c>
      <c r="E7" s="54">
        <v>2659</v>
      </c>
      <c r="F7" s="54">
        <v>90</v>
      </c>
      <c r="G7" s="54">
        <v>7806</v>
      </c>
      <c r="H7" s="54">
        <v>84444</v>
      </c>
    </row>
    <row r="8" spans="1:8" x14ac:dyDescent="0.2">
      <c r="A8" s="157">
        <v>2009</v>
      </c>
      <c r="B8" s="52">
        <v>56452</v>
      </c>
      <c r="C8" s="52">
        <v>12782</v>
      </c>
      <c r="D8" s="52">
        <v>6194</v>
      </c>
      <c r="E8" s="52">
        <v>2608</v>
      </c>
      <c r="F8" s="52">
        <v>250</v>
      </c>
      <c r="G8" s="52">
        <v>8628</v>
      </c>
      <c r="H8" s="54">
        <v>86914</v>
      </c>
    </row>
    <row r="9" spans="1:8" x14ac:dyDescent="0.2">
      <c r="A9" s="163" t="s">
        <v>60</v>
      </c>
      <c r="B9" s="54"/>
      <c r="C9" s="54"/>
      <c r="D9" s="54"/>
      <c r="E9" s="54"/>
      <c r="F9" s="54"/>
      <c r="G9" s="54"/>
      <c r="H9" s="54"/>
    </row>
    <row r="10" spans="1:8" x14ac:dyDescent="0.2">
      <c r="A10" s="249" t="s">
        <v>352</v>
      </c>
      <c r="B10" s="52">
        <v>31409</v>
      </c>
      <c r="C10" s="54">
        <v>9704</v>
      </c>
      <c r="D10" s="54">
        <v>3826</v>
      </c>
      <c r="E10" s="54">
        <v>494</v>
      </c>
      <c r="F10" s="54">
        <v>239</v>
      </c>
      <c r="G10" s="54">
        <v>5681</v>
      </c>
      <c r="H10" s="54">
        <v>51353</v>
      </c>
    </row>
    <row r="11" spans="1:8" x14ac:dyDescent="0.2">
      <c r="A11" s="70" t="s">
        <v>351</v>
      </c>
      <c r="B11" s="52">
        <v>7259</v>
      </c>
      <c r="C11" s="54">
        <v>164</v>
      </c>
      <c r="D11" s="54">
        <v>131</v>
      </c>
      <c r="E11" s="54">
        <v>48</v>
      </c>
      <c r="F11" s="54" t="s">
        <v>1</v>
      </c>
      <c r="G11" s="54">
        <v>1057</v>
      </c>
      <c r="H11" s="54">
        <v>8659</v>
      </c>
    </row>
    <row r="12" spans="1:8" x14ac:dyDescent="0.2">
      <c r="A12" s="70" t="s">
        <v>350</v>
      </c>
      <c r="B12" s="52">
        <v>12615</v>
      </c>
      <c r="C12" s="54">
        <v>1271</v>
      </c>
      <c r="D12" s="54">
        <v>731</v>
      </c>
      <c r="E12" s="54">
        <v>301</v>
      </c>
      <c r="F12" s="54" t="s">
        <v>1</v>
      </c>
      <c r="G12" s="54">
        <v>1480</v>
      </c>
      <c r="H12" s="54">
        <v>16398</v>
      </c>
    </row>
    <row r="13" spans="1:8" x14ac:dyDescent="0.2">
      <c r="A13" s="70" t="s">
        <v>349</v>
      </c>
      <c r="B13" s="52">
        <v>1583</v>
      </c>
      <c r="C13" s="54">
        <v>40</v>
      </c>
      <c r="D13" s="54">
        <v>312</v>
      </c>
      <c r="E13" s="54">
        <v>95</v>
      </c>
      <c r="F13" s="54" t="s">
        <v>1</v>
      </c>
      <c r="G13" s="54">
        <v>97</v>
      </c>
      <c r="H13" s="54">
        <v>2127</v>
      </c>
    </row>
    <row r="14" spans="1:8" s="260" customFormat="1" ht="22.5" x14ac:dyDescent="0.2">
      <c r="A14" s="249" t="s">
        <v>348</v>
      </c>
      <c r="B14" s="52">
        <v>3586</v>
      </c>
      <c r="C14" s="54">
        <v>1603</v>
      </c>
      <c r="D14" s="54">
        <v>1194</v>
      </c>
      <c r="E14" s="54">
        <v>1670</v>
      </c>
      <c r="F14" s="54">
        <v>11</v>
      </c>
      <c r="G14" s="54">
        <v>313</v>
      </c>
      <c r="H14" s="54">
        <v>8377</v>
      </c>
    </row>
    <row r="15" spans="1:8" s="38" customFormat="1" ht="22.5" x14ac:dyDescent="0.25">
      <c r="A15" s="259" t="s">
        <v>347</v>
      </c>
      <c r="B15" s="54">
        <v>54283</v>
      </c>
      <c r="C15" s="54">
        <v>11972</v>
      </c>
      <c r="D15" s="54">
        <v>5270</v>
      </c>
      <c r="E15" s="54">
        <v>1606</v>
      </c>
      <c r="F15" s="54">
        <v>239</v>
      </c>
      <c r="G15" s="54">
        <v>8238</v>
      </c>
      <c r="H15" s="54">
        <v>81608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78E78-FEDF-4FF9-8FD6-0BCEED48D260}">
  <dimension ref="A1:B27"/>
  <sheetViews>
    <sheetView zoomScaleNormal="100" workbookViewId="0"/>
  </sheetViews>
  <sheetFormatPr defaultRowHeight="11.25" x14ac:dyDescent="0.2"/>
  <cols>
    <col min="1" max="1" width="39.5703125" style="26" customWidth="1"/>
    <col min="2" max="2" width="16.85546875" style="26" customWidth="1"/>
    <col min="3" max="16384" width="9.140625" style="26"/>
  </cols>
  <sheetData>
    <row r="1" spans="1:2" s="43" customFormat="1" ht="12" thickBot="1" x14ac:dyDescent="0.3">
      <c r="A1" s="46" t="s">
        <v>71</v>
      </c>
      <c r="B1" s="46"/>
    </row>
    <row r="2" spans="1:2" s="43" customFormat="1" x14ac:dyDescent="0.25">
      <c r="A2" s="45" t="s">
        <v>70</v>
      </c>
      <c r="B2" s="44" t="s">
        <v>47</v>
      </c>
    </row>
    <row r="3" spans="1:2" s="42" customFormat="1" x14ac:dyDescent="0.25">
      <c r="A3" s="330" t="s">
        <v>46</v>
      </c>
      <c r="B3" s="330"/>
    </row>
    <row r="4" spans="1:2" x14ac:dyDescent="0.2">
      <c r="A4" s="30" t="s">
        <v>69</v>
      </c>
      <c r="B4" s="27">
        <v>2856941.2</v>
      </c>
    </row>
    <row r="5" spans="1:2" x14ac:dyDescent="0.2">
      <c r="A5" s="41" t="s">
        <v>60</v>
      </c>
      <c r="B5" s="31"/>
    </row>
    <row r="6" spans="1:2" x14ac:dyDescent="0.2">
      <c r="A6" s="32" t="s">
        <v>68</v>
      </c>
      <c r="B6" s="31">
        <v>1781981.8</v>
      </c>
    </row>
    <row r="7" spans="1:2" x14ac:dyDescent="0.2">
      <c r="A7" s="34" t="s">
        <v>67</v>
      </c>
      <c r="B7" s="31">
        <v>343885.1</v>
      </c>
    </row>
    <row r="8" spans="1:2" x14ac:dyDescent="0.2">
      <c r="A8" s="32" t="s">
        <v>66</v>
      </c>
      <c r="B8" s="31">
        <v>110722.2</v>
      </c>
    </row>
    <row r="9" spans="1:2" x14ac:dyDescent="0.2">
      <c r="A9" s="32" t="s">
        <v>65</v>
      </c>
      <c r="B9" s="31">
        <v>9373.7999999999993</v>
      </c>
    </row>
    <row r="10" spans="1:2" x14ac:dyDescent="0.2">
      <c r="A10" s="32" t="s">
        <v>64</v>
      </c>
      <c r="B10" s="31">
        <v>599068.19999999995</v>
      </c>
    </row>
    <row r="11" spans="1:2" ht="22.5" x14ac:dyDescent="0.2">
      <c r="A11" s="40" t="s">
        <v>63</v>
      </c>
      <c r="B11" s="31">
        <v>11910.2</v>
      </c>
    </row>
    <row r="12" spans="1:2" x14ac:dyDescent="0.2">
      <c r="A12" s="30" t="s">
        <v>24</v>
      </c>
      <c r="B12" s="27">
        <v>2595.6</v>
      </c>
    </row>
    <row r="13" spans="1:2" x14ac:dyDescent="0.2">
      <c r="A13" s="29" t="s">
        <v>25</v>
      </c>
      <c r="B13" s="27">
        <v>8.6999999999999993</v>
      </c>
    </row>
    <row r="14" spans="1:2" s="38" customFormat="1" x14ac:dyDescent="0.2">
      <c r="A14" s="39" t="s">
        <v>62</v>
      </c>
      <c r="B14" s="27">
        <v>2859545.5</v>
      </c>
    </row>
    <row r="15" spans="1:2" x14ac:dyDescent="0.2">
      <c r="A15" s="331" t="s">
        <v>22</v>
      </c>
      <c r="B15" s="331"/>
    </row>
    <row r="16" spans="1:2" x14ac:dyDescent="0.2">
      <c r="A16" s="30" t="s">
        <v>61</v>
      </c>
      <c r="B16" s="27">
        <v>2834440.9</v>
      </c>
    </row>
    <row r="17" spans="1:2" x14ac:dyDescent="0.2">
      <c r="A17" s="37" t="s">
        <v>60</v>
      </c>
      <c r="B17" s="27"/>
    </row>
    <row r="18" spans="1:2" x14ac:dyDescent="0.2">
      <c r="A18" s="32" t="s">
        <v>59</v>
      </c>
      <c r="B18" s="31">
        <v>1777483</v>
      </c>
    </row>
    <row r="19" spans="1:2" x14ac:dyDescent="0.2">
      <c r="A19" s="36" t="s">
        <v>58</v>
      </c>
      <c r="B19" s="31">
        <v>632100.5</v>
      </c>
    </row>
    <row r="20" spans="1:2" x14ac:dyDescent="0.2">
      <c r="A20" s="35" t="s">
        <v>57</v>
      </c>
      <c r="B20" s="31">
        <v>7045.1</v>
      </c>
    </row>
    <row r="21" spans="1:2" x14ac:dyDescent="0.2">
      <c r="A21" s="34" t="s">
        <v>56</v>
      </c>
      <c r="B21" s="33">
        <v>335169.59999999998</v>
      </c>
    </row>
    <row r="22" spans="1:2" x14ac:dyDescent="0.2">
      <c r="A22" s="32" t="s">
        <v>55</v>
      </c>
      <c r="B22" s="33">
        <v>82094.2</v>
      </c>
    </row>
    <row r="23" spans="1:2" x14ac:dyDescent="0.2">
      <c r="A23" s="32" t="s">
        <v>54</v>
      </c>
      <c r="B23" s="31">
        <v>548.5</v>
      </c>
    </row>
    <row r="24" spans="1:2" x14ac:dyDescent="0.2">
      <c r="A24" s="30" t="s">
        <v>53</v>
      </c>
      <c r="B24" s="27">
        <v>6645.7</v>
      </c>
    </row>
    <row r="25" spans="1:2" x14ac:dyDescent="0.2">
      <c r="A25" s="30" t="s">
        <v>52</v>
      </c>
      <c r="B25" s="27">
        <v>25679.9</v>
      </c>
    </row>
    <row r="26" spans="1:2" x14ac:dyDescent="0.2">
      <c r="A26" s="29" t="s">
        <v>51</v>
      </c>
      <c r="B26" s="27">
        <v>0.3</v>
      </c>
    </row>
    <row r="27" spans="1:2" x14ac:dyDescent="0.2">
      <c r="A27" s="28" t="s">
        <v>50</v>
      </c>
      <c r="B27" s="27">
        <v>2866766.9</v>
      </c>
    </row>
  </sheetData>
  <mergeCells count="2">
    <mergeCell ref="A3:B3"/>
    <mergeCell ref="A15:B15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81A1-4E3E-4692-94A9-69A4C8DA8AFD}">
  <dimension ref="A1:H8"/>
  <sheetViews>
    <sheetView workbookViewId="0"/>
  </sheetViews>
  <sheetFormatPr defaultRowHeight="11.25" x14ac:dyDescent="0.2"/>
  <cols>
    <col min="1" max="1" width="24.140625" style="26" customWidth="1"/>
    <col min="2" max="8" width="9.85546875" style="26" customWidth="1"/>
    <col min="9" max="16384" width="9.140625" style="26"/>
  </cols>
  <sheetData>
    <row r="1" spans="1:8" ht="12" thickBot="1" x14ac:dyDescent="0.25">
      <c r="A1" s="102" t="s">
        <v>366</v>
      </c>
      <c r="B1" s="261"/>
      <c r="C1" s="261"/>
      <c r="D1" s="261"/>
      <c r="E1" s="261"/>
      <c r="F1" s="261"/>
      <c r="G1" s="261"/>
      <c r="H1" s="261"/>
    </row>
    <row r="2" spans="1:8" ht="33.75" x14ac:dyDescent="0.2">
      <c r="A2" s="114" t="s">
        <v>85</v>
      </c>
      <c r="B2" s="128" t="s">
        <v>365</v>
      </c>
      <c r="C2" s="128" t="s">
        <v>356</v>
      </c>
      <c r="D2" s="128" t="s">
        <v>355</v>
      </c>
      <c r="E2" s="128" t="s">
        <v>354</v>
      </c>
      <c r="F2" s="128" t="s">
        <v>353</v>
      </c>
      <c r="G2" s="128" t="s">
        <v>269</v>
      </c>
      <c r="H2" s="44" t="s">
        <v>62</v>
      </c>
    </row>
    <row r="3" spans="1:8" x14ac:dyDescent="0.2">
      <c r="A3" s="110" t="s">
        <v>364</v>
      </c>
      <c r="B3" s="52">
        <v>33064</v>
      </c>
      <c r="C3" s="52">
        <v>8197</v>
      </c>
      <c r="D3" s="52">
        <v>3689</v>
      </c>
      <c r="E3" s="52">
        <v>800</v>
      </c>
      <c r="F3" s="52">
        <v>175</v>
      </c>
      <c r="G3" s="52">
        <v>6502</v>
      </c>
      <c r="H3" s="139">
        <v>52427</v>
      </c>
    </row>
    <row r="4" spans="1:8" x14ac:dyDescent="0.2">
      <c r="A4" s="110" t="s">
        <v>363</v>
      </c>
      <c r="B4" s="52">
        <v>98259</v>
      </c>
      <c r="C4" s="52">
        <v>21520</v>
      </c>
      <c r="D4" s="52">
        <v>8518</v>
      </c>
      <c r="E4" s="52">
        <v>2602</v>
      </c>
      <c r="F4" s="52">
        <v>312</v>
      </c>
      <c r="G4" s="52">
        <v>14436</v>
      </c>
      <c r="H4" s="52">
        <v>145647</v>
      </c>
    </row>
    <row r="5" spans="1:8" x14ac:dyDescent="0.2">
      <c r="A5" s="110" t="s">
        <v>362</v>
      </c>
      <c r="B5" s="52">
        <v>27090</v>
      </c>
      <c r="C5" s="52">
        <v>6125</v>
      </c>
      <c r="D5" s="52">
        <v>2312</v>
      </c>
      <c r="E5" s="52">
        <v>703</v>
      </c>
      <c r="F5" s="52">
        <v>93</v>
      </c>
      <c r="G5" s="52">
        <v>3701</v>
      </c>
      <c r="H5" s="52">
        <v>40024</v>
      </c>
    </row>
    <row r="6" spans="1:8" x14ac:dyDescent="0.2">
      <c r="A6" s="157" t="s">
        <v>361</v>
      </c>
      <c r="B6" s="52"/>
      <c r="C6" s="52"/>
      <c r="D6" s="52"/>
      <c r="E6" s="52"/>
      <c r="F6" s="52"/>
      <c r="G6" s="52"/>
      <c r="H6" s="52"/>
    </row>
    <row r="7" spans="1:8" x14ac:dyDescent="0.2">
      <c r="A7" s="111" t="s">
        <v>360</v>
      </c>
      <c r="B7" s="52">
        <v>15442</v>
      </c>
      <c r="C7" s="52">
        <v>3416</v>
      </c>
      <c r="D7" s="52">
        <v>1356</v>
      </c>
      <c r="E7" s="52">
        <v>449</v>
      </c>
      <c r="F7" s="52">
        <v>73</v>
      </c>
      <c r="G7" s="52">
        <v>2220</v>
      </c>
      <c r="H7" s="52">
        <v>22956</v>
      </c>
    </row>
    <row r="8" spans="1:8" ht="22.5" x14ac:dyDescent="0.2">
      <c r="A8" s="110" t="s">
        <v>359</v>
      </c>
      <c r="B8" s="158">
        <v>94.2</v>
      </c>
      <c r="C8" s="158">
        <v>87.4</v>
      </c>
      <c r="D8" s="158">
        <v>90.7</v>
      </c>
      <c r="E8" s="158">
        <v>87.1</v>
      </c>
      <c r="F8" s="158">
        <v>93.2</v>
      </c>
      <c r="G8" s="158">
        <v>87.5</v>
      </c>
      <c r="H8" s="158">
        <v>92.2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99276-EAD7-4159-8C1C-96D2BFF49638}">
  <dimension ref="A1:E29"/>
  <sheetViews>
    <sheetView workbookViewId="0"/>
  </sheetViews>
  <sheetFormatPr defaultRowHeight="11.25" x14ac:dyDescent="0.2"/>
  <cols>
    <col min="1" max="1" width="57.28515625" style="1" customWidth="1"/>
    <col min="2" max="5" width="11.140625" style="1" customWidth="1"/>
    <col min="6" max="16384" width="9.140625" style="1"/>
  </cols>
  <sheetData>
    <row r="1" spans="1:5" s="3" customFormat="1" ht="12" thickBot="1" x14ac:dyDescent="0.3">
      <c r="A1" s="5" t="s">
        <v>386</v>
      </c>
    </row>
    <row r="2" spans="1:5" x14ac:dyDescent="0.2">
      <c r="A2" s="265" t="s">
        <v>85</v>
      </c>
      <c r="B2" s="65">
        <v>2000</v>
      </c>
      <c r="C2" s="65">
        <v>2007</v>
      </c>
      <c r="D2" s="65">
        <v>2008</v>
      </c>
      <c r="E2" s="64">
        <v>2009</v>
      </c>
    </row>
    <row r="3" spans="1:5" s="21" customFormat="1" x14ac:dyDescent="0.2">
      <c r="A3" s="244" t="s">
        <v>385</v>
      </c>
      <c r="B3" s="52">
        <v>47154</v>
      </c>
      <c r="C3" s="246">
        <v>194779</v>
      </c>
      <c r="D3" s="52">
        <v>213436</v>
      </c>
      <c r="E3" s="52">
        <v>71816</v>
      </c>
    </row>
    <row r="4" spans="1:5" s="21" customFormat="1" x14ac:dyDescent="0.2">
      <c r="A4" s="61" t="s">
        <v>370</v>
      </c>
      <c r="B4" s="52">
        <v>11056</v>
      </c>
      <c r="C4" s="246">
        <v>25694</v>
      </c>
      <c r="D4" s="52">
        <v>27347</v>
      </c>
      <c r="E4" s="52">
        <v>26817</v>
      </c>
    </row>
    <row r="5" spans="1:5" s="21" customFormat="1" x14ac:dyDescent="0.2">
      <c r="A5" s="244" t="s">
        <v>384</v>
      </c>
      <c r="B5" s="54" t="s">
        <v>1</v>
      </c>
      <c r="C5" s="54" t="s">
        <v>1</v>
      </c>
      <c r="D5" s="54" t="s">
        <v>1</v>
      </c>
      <c r="E5" s="52">
        <v>167287</v>
      </c>
    </row>
    <row r="6" spans="1:5" s="21" customFormat="1" x14ac:dyDescent="0.2">
      <c r="A6" s="61" t="s">
        <v>370</v>
      </c>
      <c r="B6" s="54" t="s">
        <v>1</v>
      </c>
      <c r="C6" s="54" t="s">
        <v>1</v>
      </c>
      <c r="D6" s="54" t="s">
        <v>1</v>
      </c>
      <c r="E6" s="52">
        <v>30823</v>
      </c>
    </row>
    <row r="7" spans="1:5" x14ac:dyDescent="0.2">
      <c r="A7" s="244" t="s">
        <v>383</v>
      </c>
      <c r="B7" s="264">
        <v>197032</v>
      </c>
      <c r="C7" s="264">
        <v>343193</v>
      </c>
      <c r="D7" s="52">
        <v>325899</v>
      </c>
      <c r="E7" s="52">
        <v>338894</v>
      </c>
    </row>
    <row r="8" spans="1:5" x14ac:dyDescent="0.2">
      <c r="A8" s="61" t="s">
        <v>367</v>
      </c>
      <c r="B8" s="264">
        <v>18022</v>
      </c>
      <c r="C8" s="264">
        <v>51894</v>
      </c>
      <c r="D8" s="52">
        <v>50795</v>
      </c>
      <c r="E8" s="52">
        <v>52253</v>
      </c>
    </row>
    <row r="9" spans="1:5" x14ac:dyDescent="0.2">
      <c r="A9" s="244" t="s">
        <v>382</v>
      </c>
      <c r="B9" s="52">
        <v>643366</v>
      </c>
      <c r="C9" s="52">
        <v>449252</v>
      </c>
      <c r="D9" s="52">
        <v>418126</v>
      </c>
      <c r="E9" s="52">
        <v>442577</v>
      </c>
    </row>
    <row r="10" spans="1:5" x14ac:dyDescent="0.2">
      <c r="A10" s="61" t="s">
        <v>367</v>
      </c>
      <c r="B10" s="52">
        <v>6962</v>
      </c>
      <c r="C10" s="52">
        <v>10402</v>
      </c>
      <c r="D10" s="52">
        <v>11255</v>
      </c>
      <c r="E10" s="52">
        <v>11555</v>
      </c>
    </row>
    <row r="11" spans="1:5" x14ac:dyDescent="0.2">
      <c r="A11" s="244" t="s">
        <v>381</v>
      </c>
      <c r="B11" s="52">
        <v>76672</v>
      </c>
      <c r="C11" s="52">
        <v>54471</v>
      </c>
      <c r="D11" s="52">
        <v>49317</v>
      </c>
      <c r="E11" s="52">
        <v>47588</v>
      </c>
    </row>
    <row r="12" spans="1:5" x14ac:dyDescent="0.2">
      <c r="A12" s="61" t="s">
        <v>380</v>
      </c>
      <c r="B12" s="52">
        <v>12155</v>
      </c>
      <c r="C12" s="52">
        <v>20717</v>
      </c>
      <c r="D12" s="52">
        <v>21652</v>
      </c>
      <c r="E12" s="52">
        <v>22161</v>
      </c>
    </row>
    <row r="13" spans="1:5" x14ac:dyDescent="0.2">
      <c r="A13" s="15" t="s">
        <v>379</v>
      </c>
      <c r="B13" s="143"/>
      <c r="C13" s="143"/>
      <c r="D13" s="143"/>
      <c r="E13" s="50"/>
    </row>
    <row r="14" spans="1:5" x14ac:dyDescent="0.2">
      <c r="A14" s="61" t="s">
        <v>378</v>
      </c>
      <c r="B14" s="52">
        <v>24938</v>
      </c>
      <c r="C14" s="52">
        <v>19186</v>
      </c>
      <c r="D14" s="52">
        <v>15235</v>
      </c>
      <c r="E14" s="52">
        <v>10698</v>
      </c>
    </row>
    <row r="15" spans="1:5" x14ac:dyDescent="0.2">
      <c r="A15" s="61" t="s">
        <v>377</v>
      </c>
      <c r="B15" s="52">
        <v>721</v>
      </c>
      <c r="C15" s="52">
        <v>235</v>
      </c>
      <c r="D15" s="52">
        <v>200</v>
      </c>
      <c r="E15" s="52">
        <v>206</v>
      </c>
    </row>
    <row r="16" spans="1:5" x14ac:dyDescent="0.2">
      <c r="A16" s="61" t="s">
        <v>376</v>
      </c>
      <c r="B16" s="52">
        <v>267989</v>
      </c>
      <c r="C16" s="52">
        <v>201860</v>
      </c>
      <c r="D16" s="52">
        <v>176638</v>
      </c>
      <c r="E16" s="52">
        <v>142249</v>
      </c>
    </row>
    <row r="17" spans="1:5" x14ac:dyDescent="0.2">
      <c r="A17" s="263" t="s">
        <v>367</v>
      </c>
      <c r="B17" s="52">
        <v>8617</v>
      </c>
      <c r="C17" s="52">
        <v>9298</v>
      </c>
      <c r="D17" s="52">
        <v>9520</v>
      </c>
      <c r="E17" s="52">
        <v>9830</v>
      </c>
    </row>
    <row r="18" spans="1:5" x14ac:dyDescent="0.2">
      <c r="A18" s="244" t="s">
        <v>375</v>
      </c>
      <c r="B18" s="52">
        <v>489155</v>
      </c>
      <c r="C18" s="52">
        <v>398637</v>
      </c>
      <c r="D18" s="52">
        <v>373100</v>
      </c>
      <c r="E18" s="52">
        <v>361383</v>
      </c>
    </row>
    <row r="19" spans="1:5" x14ac:dyDescent="0.2">
      <c r="A19" s="244" t="s">
        <v>374</v>
      </c>
      <c r="B19" s="52">
        <v>26866</v>
      </c>
      <c r="C19" s="52">
        <v>52096</v>
      </c>
      <c r="D19" s="52">
        <v>53347</v>
      </c>
      <c r="E19" s="52">
        <v>55200</v>
      </c>
    </row>
    <row r="20" spans="1:5" x14ac:dyDescent="0.2">
      <c r="A20" s="61" t="s">
        <v>370</v>
      </c>
      <c r="B20" s="52">
        <v>13551</v>
      </c>
      <c r="C20" s="52">
        <v>25813</v>
      </c>
      <c r="D20" s="52">
        <v>27231</v>
      </c>
      <c r="E20" s="52">
        <v>27439</v>
      </c>
    </row>
    <row r="21" spans="1:5" x14ac:dyDescent="0.2">
      <c r="A21" s="244" t="s">
        <v>373</v>
      </c>
      <c r="B21" s="52">
        <v>8115</v>
      </c>
      <c r="C21" s="52">
        <v>6328</v>
      </c>
      <c r="D21" s="52">
        <v>6149</v>
      </c>
      <c r="E21" s="52">
        <v>6305</v>
      </c>
    </row>
    <row r="22" spans="1:5" x14ac:dyDescent="0.2">
      <c r="A22" s="61" t="s">
        <v>370</v>
      </c>
      <c r="B22" s="52">
        <v>14604</v>
      </c>
      <c r="C22" s="52">
        <v>25638</v>
      </c>
      <c r="D22" s="52">
        <v>26876</v>
      </c>
      <c r="E22" s="52">
        <v>26677</v>
      </c>
    </row>
    <row r="23" spans="1:5" x14ac:dyDescent="0.2">
      <c r="A23" s="244" t="s">
        <v>372</v>
      </c>
      <c r="B23" s="54" t="s">
        <v>1</v>
      </c>
      <c r="C23" s="52">
        <v>489966</v>
      </c>
      <c r="D23" s="52">
        <v>513070</v>
      </c>
      <c r="E23" s="52">
        <v>553664</v>
      </c>
    </row>
    <row r="24" spans="1:5" x14ac:dyDescent="0.2">
      <c r="A24" s="244" t="s">
        <v>371</v>
      </c>
      <c r="B24" s="54" t="s">
        <v>1</v>
      </c>
      <c r="C24" s="52">
        <v>1520</v>
      </c>
      <c r="D24" s="52">
        <v>1507</v>
      </c>
      <c r="E24" s="52">
        <v>1447</v>
      </c>
    </row>
    <row r="25" spans="1:5" x14ac:dyDescent="0.2">
      <c r="A25" s="61" t="s">
        <v>370</v>
      </c>
      <c r="B25" s="54" t="s">
        <v>1</v>
      </c>
      <c r="C25" s="246">
        <v>6032</v>
      </c>
      <c r="D25" s="246">
        <v>6212</v>
      </c>
      <c r="E25" s="52">
        <v>6376</v>
      </c>
    </row>
    <row r="26" spans="1:5" x14ac:dyDescent="0.2">
      <c r="A26" s="244" t="s">
        <v>369</v>
      </c>
      <c r="B26" s="52">
        <v>432193</v>
      </c>
      <c r="C26" s="52">
        <v>223080</v>
      </c>
      <c r="D26" s="246">
        <v>194353</v>
      </c>
      <c r="E26" s="52">
        <v>184756</v>
      </c>
    </row>
    <row r="27" spans="1:5" x14ac:dyDescent="0.2">
      <c r="A27" s="61" t="s">
        <v>367</v>
      </c>
      <c r="B27" s="52">
        <v>5978</v>
      </c>
      <c r="C27" s="52">
        <v>10350</v>
      </c>
      <c r="D27" s="246">
        <v>11353</v>
      </c>
      <c r="E27" s="52">
        <v>11304</v>
      </c>
    </row>
    <row r="28" spans="1:5" x14ac:dyDescent="0.2">
      <c r="A28" s="262" t="s">
        <v>368</v>
      </c>
      <c r="B28" s="54" t="s">
        <v>1</v>
      </c>
      <c r="C28" s="54" t="s">
        <v>1</v>
      </c>
      <c r="D28" s="54" t="s">
        <v>1</v>
      </c>
      <c r="E28" s="52">
        <v>23109</v>
      </c>
    </row>
    <row r="29" spans="1:5" x14ac:dyDescent="0.2">
      <c r="A29" s="61" t="s">
        <v>367</v>
      </c>
      <c r="B29" s="54" t="s">
        <v>1</v>
      </c>
      <c r="C29" s="54" t="s">
        <v>1</v>
      </c>
      <c r="D29" s="54" t="s">
        <v>1</v>
      </c>
      <c r="E29" s="52">
        <v>12252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F635C-14E1-48D3-A253-D061E5B8E42B}">
  <dimension ref="A1:J33"/>
  <sheetViews>
    <sheetView workbookViewId="0"/>
  </sheetViews>
  <sheetFormatPr defaultRowHeight="11.25" x14ac:dyDescent="0.2"/>
  <cols>
    <col min="1" max="1" width="29.7109375" style="267" customWidth="1"/>
    <col min="2" max="9" width="12.28515625" style="266" customWidth="1"/>
    <col min="10" max="16384" width="9.140625" style="266"/>
  </cols>
  <sheetData>
    <row r="1" spans="1:10" ht="12.75" customHeight="1" x14ac:dyDescent="0.2">
      <c r="A1" s="289" t="s">
        <v>407</v>
      </c>
      <c r="B1" s="289"/>
      <c r="C1" s="289"/>
      <c r="D1" s="289"/>
      <c r="E1" s="289"/>
      <c r="F1" s="289"/>
      <c r="G1" s="289"/>
      <c r="H1" s="288"/>
      <c r="I1" s="288"/>
    </row>
    <row r="2" spans="1:10" s="285" customFormat="1" ht="12.75" customHeight="1" x14ac:dyDescent="0.2">
      <c r="A2" s="368" t="s">
        <v>406</v>
      </c>
      <c r="B2" s="372" t="s">
        <v>361</v>
      </c>
      <c r="C2" s="373"/>
      <c r="D2" s="373"/>
      <c r="E2" s="373"/>
      <c r="F2" s="373"/>
      <c r="G2" s="373"/>
      <c r="H2" s="373"/>
      <c r="I2" s="374"/>
      <c r="J2" s="369" t="s">
        <v>405</v>
      </c>
    </row>
    <row r="3" spans="1:10" s="285" customFormat="1" ht="12.75" customHeight="1" x14ac:dyDescent="0.2">
      <c r="A3" s="368"/>
      <c r="B3" s="287" t="s">
        <v>404</v>
      </c>
      <c r="C3" s="286" t="s">
        <v>403</v>
      </c>
      <c r="D3" s="286" t="s">
        <v>402</v>
      </c>
      <c r="E3" s="286" t="s">
        <v>401</v>
      </c>
      <c r="F3" s="286" t="s">
        <v>400</v>
      </c>
      <c r="G3" s="286" t="s">
        <v>399</v>
      </c>
      <c r="H3" s="286" t="s">
        <v>398</v>
      </c>
      <c r="I3" s="286" t="s">
        <v>397</v>
      </c>
      <c r="J3" s="370"/>
    </row>
    <row r="4" spans="1:10" s="285" customFormat="1" ht="12.75" customHeight="1" x14ac:dyDescent="0.2">
      <c r="A4" s="368"/>
      <c r="B4" s="372" t="s">
        <v>396</v>
      </c>
      <c r="C4" s="373"/>
      <c r="D4" s="373"/>
      <c r="E4" s="373"/>
      <c r="F4" s="373"/>
      <c r="G4" s="373"/>
      <c r="H4" s="373"/>
      <c r="I4" s="374"/>
      <c r="J4" s="371"/>
    </row>
    <row r="5" spans="1:10" ht="10.5" customHeight="1" x14ac:dyDescent="0.2">
      <c r="A5" s="278" t="s">
        <v>395</v>
      </c>
      <c r="B5" s="276">
        <v>599311</v>
      </c>
      <c r="C5" s="276">
        <v>541084</v>
      </c>
      <c r="D5" s="276">
        <v>507572</v>
      </c>
      <c r="E5" s="276">
        <v>392145</v>
      </c>
      <c r="F5" s="276">
        <v>322874</v>
      </c>
      <c r="G5" s="276">
        <v>220581</v>
      </c>
      <c r="H5" s="276">
        <v>114066</v>
      </c>
      <c r="I5" s="276">
        <v>32600</v>
      </c>
      <c r="J5" s="276">
        <v>2730233</v>
      </c>
    </row>
    <row r="6" spans="1:10" ht="10.5" customHeight="1" x14ac:dyDescent="0.2">
      <c r="A6" s="275" t="s">
        <v>60</v>
      </c>
      <c r="B6" s="276"/>
      <c r="C6" s="276"/>
      <c r="D6" s="276"/>
      <c r="E6" s="284"/>
      <c r="F6" s="284"/>
      <c r="G6" s="284"/>
      <c r="H6" s="284"/>
      <c r="I6" s="284"/>
      <c r="J6" s="284"/>
    </row>
    <row r="7" spans="1:10" ht="10.5" customHeight="1" x14ac:dyDescent="0.2">
      <c r="A7" s="274" t="s">
        <v>388</v>
      </c>
      <c r="B7" s="270">
        <v>268052</v>
      </c>
      <c r="C7" s="270">
        <v>238853</v>
      </c>
      <c r="D7" s="270">
        <v>216893</v>
      </c>
      <c r="E7" s="270">
        <v>150476</v>
      </c>
      <c r="F7" s="283">
        <v>115598</v>
      </c>
      <c r="G7" s="283">
        <v>69850</v>
      </c>
      <c r="H7" s="283">
        <v>31976</v>
      </c>
      <c r="I7" s="270">
        <v>8195</v>
      </c>
      <c r="J7" s="283">
        <v>1099893</v>
      </c>
    </row>
    <row r="8" spans="1:10" ht="10.5" customHeight="1" x14ac:dyDescent="0.2">
      <c r="A8" s="274" t="s">
        <v>387</v>
      </c>
      <c r="B8" s="270">
        <v>331259</v>
      </c>
      <c r="C8" s="270">
        <v>302231</v>
      </c>
      <c r="D8" s="270">
        <v>290679</v>
      </c>
      <c r="E8" s="270">
        <v>241669</v>
      </c>
      <c r="F8" s="283">
        <v>207276</v>
      </c>
      <c r="G8" s="283">
        <v>150731</v>
      </c>
      <c r="H8" s="283">
        <v>82090</v>
      </c>
      <c r="I8" s="270">
        <v>24405</v>
      </c>
      <c r="J8" s="270">
        <v>1630340</v>
      </c>
    </row>
    <row r="9" spans="1:10" ht="10.5" customHeight="1" x14ac:dyDescent="0.2">
      <c r="A9" s="274" t="s">
        <v>394</v>
      </c>
      <c r="B9" s="269"/>
      <c r="C9" s="269"/>
      <c r="D9" s="269"/>
      <c r="E9" s="269"/>
      <c r="F9" s="269"/>
      <c r="G9" s="269"/>
      <c r="H9" s="269"/>
      <c r="I9" s="269"/>
      <c r="J9" s="269"/>
    </row>
    <row r="10" spans="1:10" ht="10.5" customHeight="1" x14ac:dyDescent="0.2">
      <c r="A10" s="280" t="s">
        <v>126</v>
      </c>
      <c r="B10" s="270">
        <v>134438</v>
      </c>
      <c r="C10" s="270">
        <v>371711</v>
      </c>
      <c r="D10" s="269">
        <v>376838</v>
      </c>
      <c r="E10" s="269">
        <v>302159</v>
      </c>
      <c r="F10" s="269">
        <v>253907</v>
      </c>
      <c r="G10" s="269">
        <v>171846</v>
      </c>
      <c r="H10" s="269">
        <v>85176</v>
      </c>
      <c r="I10" s="269">
        <v>22861</v>
      </c>
      <c r="J10" s="269">
        <v>1718936</v>
      </c>
    </row>
    <row r="11" spans="1:10" ht="10.5" customHeight="1" x14ac:dyDescent="0.2">
      <c r="A11" s="280" t="s">
        <v>60</v>
      </c>
      <c r="B11" s="270"/>
      <c r="C11" s="270"/>
      <c r="D11" s="270"/>
      <c r="E11" s="270"/>
      <c r="F11" s="270"/>
      <c r="G11" s="270"/>
      <c r="H11" s="270"/>
      <c r="I11" s="270"/>
      <c r="J11" s="270"/>
    </row>
    <row r="12" spans="1:10" ht="10.5" customHeight="1" x14ac:dyDescent="0.2">
      <c r="A12" s="279" t="s">
        <v>388</v>
      </c>
      <c r="B12" s="270">
        <v>43730</v>
      </c>
      <c r="C12" s="270">
        <v>158828</v>
      </c>
      <c r="D12" s="270">
        <v>151498</v>
      </c>
      <c r="E12" s="270">
        <v>113502</v>
      </c>
      <c r="F12" s="270">
        <v>91771</v>
      </c>
      <c r="G12" s="270">
        <v>59301</v>
      </c>
      <c r="H12" s="270">
        <v>28230</v>
      </c>
      <c r="I12" s="270">
        <v>7361</v>
      </c>
      <c r="J12" s="269">
        <v>654221</v>
      </c>
    </row>
    <row r="13" spans="1:10" ht="10.5" customHeight="1" x14ac:dyDescent="0.2">
      <c r="A13" s="279" t="s">
        <v>387</v>
      </c>
      <c r="B13" s="270">
        <v>90708</v>
      </c>
      <c r="C13" s="270">
        <v>212883</v>
      </c>
      <c r="D13" s="269">
        <v>225340</v>
      </c>
      <c r="E13" s="269">
        <v>188657</v>
      </c>
      <c r="F13" s="269">
        <v>162136</v>
      </c>
      <c r="G13" s="269">
        <v>112545</v>
      </c>
      <c r="H13" s="269">
        <v>56946</v>
      </c>
      <c r="I13" s="269">
        <v>15500</v>
      </c>
      <c r="J13" s="269">
        <v>1064715</v>
      </c>
    </row>
    <row r="14" spans="1:10" ht="10.5" customHeight="1" x14ac:dyDescent="0.2">
      <c r="A14" s="280" t="s">
        <v>393</v>
      </c>
      <c r="B14" s="270" t="s">
        <v>1</v>
      </c>
      <c r="C14" s="270">
        <v>91888</v>
      </c>
      <c r="D14" s="269">
        <v>121172</v>
      </c>
      <c r="E14" s="269">
        <v>76217</v>
      </c>
      <c r="F14" s="269">
        <v>47597</v>
      </c>
      <c r="G14" s="269">
        <v>23177</v>
      </c>
      <c r="H14" s="269">
        <v>9010</v>
      </c>
      <c r="I14" s="269">
        <v>1873</v>
      </c>
      <c r="J14" s="269">
        <v>370934</v>
      </c>
    </row>
    <row r="15" spans="1:10" ht="10.5" customHeight="1" x14ac:dyDescent="0.2">
      <c r="A15" s="280" t="s">
        <v>60</v>
      </c>
      <c r="B15" s="268"/>
      <c r="C15" s="268"/>
      <c r="D15" s="268"/>
      <c r="E15" s="268"/>
      <c r="F15" s="268"/>
      <c r="G15" s="268"/>
      <c r="H15" s="268"/>
      <c r="I15" s="268"/>
      <c r="J15" s="268"/>
    </row>
    <row r="16" spans="1:10" ht="10.5" customHeight="1" x14ac:dyDescent="0.2">
      <c r="A16" s="279" t="s">
        <v>388</v>
      </c>
      <c r="B16" s="270" t="s">
        <v>1</v>
      </c>
      <c r="C16" s="270">
        <v>44773</v>
      </c>
      <c r="D16" s="282">
        <v>65063</v>
      </c>
      <c r="E16" s="269">
        <v>36741</v>
      </c>
      <c r="F16" s="269">
        <v>23700</v>
      </c>
      <c r="G16" s="269">
        <v>10427</v>
      </c>
      <c r="H16" s="269">
        <v>3677</v>
      </c>
      <c r="I16" s="269">
        <v>817</v>
      </c>
      <c r="J16" s="269">
        <v>185198</v>
      </c>
    </row>
    <row r="17" spans="1:10" ht="10.5" customHeight="1" x14ac:dyDescent="0.2">
      <c r="A17" s="279" t="s">
        <v>387</v>
      </c>
      <c r="B17" s="270" t="s">
        <v>1</v>
      </c>
      <c r="C17" s="270">
        <v>47115</v>
      </c>
      <c r="D17" s="281">
        <v>56109</v>
      </c>
      <c r="E17" s="281">
        <v>39476</v>
      </c>
      <c r="F17" s="269">
        <v>23897</v>
      </c>
      <c r="G17" s="269">
        <v>12750</v>
      </c>
      <c r="H17" s="269">
        <v>5333</v>
      </c>
      <c r="I17" s="269">
        <v>1056</v>
      </c>
      <c r="J17" s="269">
        <v>185736</v>
      </c>
    </row>
    <row r="18" spans="1:10" ht="10.5" customHeight="1" x14ac:dyDescent="0.2">
      <c r="A18" s="280" t="s">
        <v>392</v>
      </c>
      <c r="B18" s="270">
        <v>308209</v>
      </c>
      <c r="C18" s="270">
        <v>71117</v>
      </c>
      <c r="D18" s="270" t="s">
        <v>1</v>
      </c>
      <c r="E18" s="270" t="s">
        <v>1</v>
      </c>
      <c r="F18" s="270" t="s">
        <v>1</v>
      </c>
      <c r="G18" s="270" t="s">
        <v>1</v>
      </c>
      <c r="H18" s="270" t="s">
        <v>1</v>
      </c>
      <c r="I18" s="270" t="s">
        <v>1</v>
      </c>
      <c r="J18" s="270">
        <v>379326</v>
      </c>
    </row>
    <row r="19" spans="1:10" ht="10.5" customHeight="1" x14ac:dyDescent="0.2">
      <c r="A19" s="280" t="s">
        <v>60</v>
      </c>
      <c r="B19" s="268"/>
      <c r="C19" s="268"/>
      <c r="D19" s="268"/>
      <c r="E19" s="268"/>
      <c r="F19" s="268"/>
      <c r="G19" s="268"/>
      <c r="H19" s="268"/>
      <c r="I19" s="268"/>
      <c r="J19" s="268"/>
    </row>
    <row r="20" spans="1:10" ht="10.5" customHeight="1" x14ac:dyDescent="0.2">
      <c r="A20" s="279" t="s">
        <v>388</v>
      </c>
      <c r="B20" s="270">
        <v>152279</v>
      </c>
      <c r="C20" s="270">
        <v>34604</v>
      </c>
      <c r="D20" s="270" t="s">
        <v>1</v>
      </c>
      <c r="E20" s="270" t="s">
        <v>1</v>
      </c>
      <c r="F20" s="270" t="s">
        <v>1</v>
      </c>
      <c r="G20" s="270" t="s">
        <v>1</v>
      </c>
      <c r="H20" s="270" t="s">
        <v>1</v>
      </c>
      <c r="I20" s="270" t="s">
        <v>1</v>
      </c>
      <c r="J20" s="269">
        <v>186883</v>
      </c>
    </row>
    <row r="21" spans="1:10" ht="10.5" customHeight="1" x14ac:dyDescent="0.2">
      <c r="A21" s="279" t="s">
        <v>387</v>
      </c>
      <c r="B21" s="270">
        <v>155930</v>
      </c>
      <c r="C21" s="270">
        <v>36513</v>
      </c>
      <c r="D21" s="270" t="s">
        <v>1</v>
      </c>
      <c r="E21" s="270" t="s">
        <v>1</v>
      </c>
      <c r="F21" s="270" t="s">
        <v>1</v>
      </c>
      <c r="G21" s="270" t="s">
        <v>1</v>
      </c>
      <c r="H21" s="270" t="s">
        <v>1</v>
      </c>
      <c r="I21" s="270" t="s">
        <v>1</v>
      </c>
      <c r="J21" s="270">
        <v>192443</v>
      </c>
    </row>
    <row r="22" spans="1:10" ht="10.5" customHeight="1" x14ac:dyDescent="0.2">
      <c r="A22" s="280" t="s">
        <v>391</v>
      </c>
      <c r="B22" s="270">
        <v>32084</v>
      </c>
      <c r="C22" s="270">
        <v>5281</v>
      </c>
      <c r="D22" s="269">
        <v>8858</v>
      </c>
      <c r="E22" s="269">
        <v>13338</v>
      </c>
      <c r="F22" s="269">
        <v>21153</v>
      </c>
      <c r="G22" s="269">
        <v>25462</v>
      </c>
      <c r="H22" s="269">
        <v>19824</v>
      </c>
      <c r="I22" s="269">
        <v>7846</v>
      </c>
      <c r="J22" s="269">
        <v>133846</v>
      </c>
    </row>
    <row r="23" spans="1:10" ht="10.5" customHeight="1" x14ac:dyDescent="0.2">
      <c r="A23" s="280" t="s">
        <v>60</v>
      </c>
      <c r="B23" s="268"/>
      <c r="C23" s="268"/>
      <c r="D23" s="268"/>
      <c r="E23" s="268"/>
      <c r="F23" s="268"/>
      <c r="G23" s="268"/>
      <c r="H23" s="268"/>
      <c r="I23" s="268"/>
      <c r="J23" s="268"/>
    </row>
    <row r="24" spans="1:10" ht="10.5" customHeight="1" x14ac:dyDescent="0.2">
      <c r="A24" s="279" t="s">
        <v>388</v>
      </c>
      <c r="B24" s="270">
        <v>4957</v>
      </c>
      <c r="C24" s="270">
        <v>190</v>
      </c>
      <c r="D24" s="269">
        <v>91</v>
      </c>
      <c r="E24" s="269">
        <v>106</v>
      </c>
      <c r="F24" s="269">
        <v>87</v>
      </c>
      <c r="G24" s="269">
        <v>104</v>
      </c>
      <c r="H24" s="269">
        <v>65</v>
      </c>
      <c r="I24" s="269">
        <v>16</v>
      </c>
      <c r="J24" s="269">
        <v>5616</v>
      </c>
    </row>
    <row r="25" spans="1:10" ht="10.5" customHeight="1" x14ac:dyDescent="0.2">
      <c r="A25" s="279" t="s">
        <v>387</v>
      </c>
      <c r="B25" s="270">
        <v>27127</v>
      </c>
      <c r="C25" s="270">
        <v>5091</v>
      </c>
      <c r="D25" s="269">
        <v>8767</v>
      </c>
      <c r="E25" s="269">
        <v>13232</v>
      </c>
      <c r="F25" s="269">
        <v>21066</v>
      </c>
      <c r="G25" s="269">
        <v>25358</v>
      </c>
      <c r="H25" s="269">
        <v>19759</v>
      </c>
      <c r="I25" s="269">
        <v>7830</v>
      </c>
      <c r="J25" s="269">
        <v>128230</v>
      </c>
    </row>
    <row r="26" spans="1:10" ht="10.5" customHeight="1" x14ac:dyDescent="0.2">
      <c r="A26" s="278" t="s">
        <v>390</v>
      </c>
      <c r="B26" s="277">
        <v>183050</v>
      </c>
      <c r="C26" s="277">
        <v>19263</v>
      </c>
      <c r="D26" s="276">
        <v>9061</v>
      </c>
      <c r="E26" s="276">
        <v>12209</v>
      </c>
      <c r="F26" s="276">
        <v>11354</v>
      </c>
      <c r="G26" s="276">
        <v>9126</v>
      </c>
      <c r="H26" s="276">
        <v>4530</v>
      </c>
      <c r="I26" s="276">
        <v>1381</v>
      </c>
      <c r="J26" s="276">
        <v>249974</v>
      </c>
    </row>
    <row r="27" spans="1:10" ht="10.5" customHeight="1" x14ac:dyDescent="0.2">
      <c r="A27" s="275" t="s">
        <v>60</v>
      </c>
      <c r="B27" s="270"/>
      <c r="C27" s="270"/>
      <c r="D27" s="269"/>
      <c r="E27" s="269"/>
      <c r="F27" s="269"/>
      <c r="G27" s="269"/>
      <c r="H27" s="269"/>
      <c r="I27" s="269"/>
      <c r="J27" s="269"/>
    </row>
    <row r="28" spans="1:10" ht="10.5" customHeight="1" x14ac:dyDescent="0.2">
      <c r="A28" s="274" t="s">
        <v>388</v>
      </c>
      <c r="B28" s="270">
        <v>85395</v>
      </c>
      <c r="C28" s="270">
        <v>6677</v>
      </c>
      <c r="D28" s="269">
        <v>830</v>
      </c>
      <c r="E28" s="269">
        <v>650</v>
      </c>
      <c r="F28" s="269">
        <v>488</v>
      </c>
      <c r="G28" s="269">
        <v>335</v>
      </c>
      <c r="H28" s="269">
        <v>160</v>
      </c>
      <c r="I28" s="269">
        <v>67</v>
      </c>
      <c r="J28" s="269">
        <v>94602</v>
      </c>
    </row>
    <row r="29" spans="1:10" ht="10.5" customHeight="1" x14ac:dyDescent="0.2">
      <c r="A29" s="274" t="s">
        <v>387</v>
      </c>
      <c r="B29" s="270">
        <v>97655</v>
      </c>
      <c r="C29" s="270">
        <v>12586</v>
      </c>
      <c r="D29" s="269">
        <v>8231</v>
      </c>
      <c r="E29" s="269">
        <v>11559</v>
      </c>
      <c r="F29" s="269">
        <v>10866</v>
      </c>
      <c r="G29" s="269">
        <v>8791</v>
      </c>
      <c r="H29" s="269">
        <v>4370</v>
      </c>
      <c r="I29" s="269">
        <v>1314</v>
      </c>
      <c r="J29" s="269">
        <v>155372</v>
      </c>
    </row>
    <row r="30" spans="1:10" ht="21" customHeight="1" x14ac:dyDescent="0.2">
      <c r="A30" s="274" t="s">
        <v>389</v>
      </c>
      <c r="B30" s="270">
        <v>139191</v>
      </c>
      <c r="C30" s="270">
        <v>17361</v>
      </c>
      <c r="D30" s="269">
        <v>4683</v>
      </c>
      <c r="E30" s="269">
        <v>4337</v>
      </c>
      <c r="F30" s="269">
        <v>3321</v>
      </c>
      <c r="G30" s="269">
        <v>1881</v>
      </c>
      <c r="H30" s="269">
        <v>607</v>
      </c>
      <c r="I30" s="269">
        <v>98</v>
      </c>
      <c r="J30" s="269">
        <v>171479</v>
      </c>
    </row>
    <row r="31" spans="1:10" ht="10.5" customHeight="1" x14ac:dyDescent="0.2">
      <c r="A31" s="273" t="s">
        <v>60</v>
      </c>
      <c r="B31" s="268"/>
      <c r="C31" s="268"/>
      <c r="D31" s="268"/>
      <c r="E31" s="268"/>
      <c r="F31" s="268"/>
      <c r="G31" s="268"/>
      <c r="H31" s="268"/>
      <c r="I31" s="268"/>
      <c r="J31" s="268"/>
    </row>
    <row r="32" spans="1:10" ht="10.5" customHeight="1" x14ac:dyDescent="0.2">
      <c r="A32" s="271" t="s">
        <v>388</v>
      </c>
      <c r="B32" s="272">
        <v>57966</v>
      </c>
      <c r="C32" s="272">
        <v>5927</v>
      </c>
      <c r="D32" s="269">
        <v>487</v>
      </c>
      <c r="E32" s="269">
        <v>305</v>
      </c>
      <c r="F32" s="269">
        <v>190</v>
      </c>
      <c r="G32" s="269">
        <v>86</v>
      </c>
      <c r="H32" s="269">
        <v>32</v>
      </c>
      <c r="I32" s="269">
        <v>7</v>
      </c>
      <c r="J32" s="269">
        <v>65000</v>
      </c>
    </row>
    <row r="33" spans="1:10" ht="10.5" customHeight="1" x14ac:dyDescent="0.2">
      <c r="A33" s="271" t="s">
        <v>387</v>
      </c>
      <c r="B33" s="270">
        <v>81225</v>
      </c>
      <c r="C33" s="270">
        <v>11434</v>
      </c>
      <c r="D33" s="269">
        <v>4196</v>
      </c>
      <c r="E33" s="269">
        <v>4032</v>
      </c>
      <c r="F33" s="269">
        <v>3131</v>
      </c>
      <c r="G33" s="269">
        <v>1795</v>
      </c>
      <c r="H33" s="269">
        <v>575</v>
      </c>
      <c r="I33" s="269">
        <v>91</v>
      </c>
      <c r="J33" s="269">
        <v>106479</v>
      </c>
    </row>
  </sheetData>
  <mergeCells count="4">
    <mergeCell ref="A2:A4"/>
    <mergeCell ref="J2:J4"/>
    <mergeCell ref="B2:I2"/>
    <mergeCell ref="B4:I4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7C205-D370-426D-805B-63D7C34AFE27}">
  <dimension ref="A1:J33"/>
  <sheetViews>
    <sheetView workbookViewId="0"/>
  </sheetViews>
  <sheetFormatPr defaultRowHeight="11.25" x14ac:dyDescent="0.2"/>
  <cols>
    <col min="1" max="1" width="29.85546875" style="266" customWidth="1"/>
    <col min="2" max="10" width="12" style="266" customWidth="1"/>
    <col min="11" max="16384" width="9.140625" style="266"/>
  </cols>
  <sheetData>
    <row r="1" spans="1:10" s="295" customFormat="1" ht="12.75" customHeight="1" x14ac:dyDescent="0.2">
      <c r="A1" s="289" t="s">
        <v>408</v>
      </c>
      <c r="B1" s="289"/>
      <c r="C1" s="289"/>
      <c r="D1" s="289"/>
      <c r="E1" s="289"/>
      <c r="F1" s="289"/>
      <c r="G1" s="289"/>
      <c r="H1" s="296"/>
      <c r="I1" s="296"/>
      <c r="J1" s="289"/>
    </row>
    <row r="2" spans="1:10" s="285" customFormat="1" ht="12.75" customHeight="1" x14ac:dyDescent="0.2">
      <c r="A2" s="375" t="s">
        <v>406</v>
      </c>
      <c r="B2" s="372" t="s">
        <v>361</v>
      </c>
      <c r="C2" s="373"/>
      <c r="D2" s="373"/>
      <c r="E2" s="373"/>
      <c r="F2" s="373"/>
      <c r="G2" s="373"/>
      <c r="H2" s="373"/>
      <c r="I2" s="374"/>
      <c r="J2" s="377" t="s">
        <v>405</v>
      </c>
    </row>
    <row r="3" spans="1:10" s="285" customFormat="1" ht="12.75" customHeight="1" x14ac:dyDescent="0.2">
      <c r="A3" s="375"/>
      <c r="B3" s="287" t="s">
        <v>404</v>
      </c>
      <c r="C3" s="286" t="s">
        <v>403</v>
      </c>
      <c r="D3" s="286" t="s">
        <v>402</v>
      </c>
      <c r="E3" s="286" t="s">
        <v>401</v>
      </c>
      <c r="F3" s="286" t="s">
        <v>400</v>
      </c>
      <c r="G3" s="286" t="s">
        <v>399</v>
      </c>
      <c r="H3" s="286" t="s">
        <v>398</v>
      </c>
      <c r="I3" s="286" t="s">
        <v>397</v>
      </c>
      <c r="J3" s="378"/>
    </row>
    <row r="4" spans="1:10" s="285" customFormat="1" ht="12.75" customHeight="1" x14ac:dyDescent="0.2">
      <c r="A4" s="376"/>
      <c r="B4" s="372" t="s">
        <v>396</v>
      </c>
      <c r="C4" s="373"/>
      <c r="D4" s="373"/>
      <c r="E4" s="373"/>
      <c r="F4" s="373"/>
      <c r="G4" s="373"/>
      <c r="H4" s="373"/>
      <c r="I4" s="374"/>
      <c r="J4" s="344"/>
    </row>
    <row r="5" spans="1:10" s="294" customFormat="1" ht="10.5" customHeight="1" x14ac:dyDescent="0.2">
      <c r="A5" s="278" t="s">
        <v>395</v>
      </c>
      <c r="B5" s="292">
        <v>74013.361935622743</v>
      </c>
      <c r="C5" s="292">
        <v>95634</v>
      </c>
      <c r="D5" s="292">
        <v>90223</v>
      </c>
      <c r="E5" s="292">
        <v>91613</v>
      </c>
      <c r="F5" s="292">
        <v>93565</v>
      </c>
      <c r="G5" s="292">
        <v>92910</v>
      </c>
      <c r="H5" s="292">
        <v>91394</v>
      </c>
      <c r="I5" s="292">
        <v>90874.984355828215</v>
      </c>
      <c r="J5" s="292">
        <v>88606</v>
      </c>
    </row>
    <row r="6" spans="1:10" ht="10.5" customHeight="1" x14ac:dyDescent="0.2">
      <c r="A6" s="275" t="s">
        <v>60</v>
      </c>
      <c r="B6" s="291"/>
      <c r="C6" s="291"/>
      <c r="D6" s="291"/>
      <c r="E6" s="291"/>
      <c r="F6" s="291"/>
      <c r="G6" s="291"/>
      <c r="H6" s="291"/>
      <c r="I6" s="291"/>
      <c r="J6" s="291"/>
    </row>
    <row r="7" spans="1:10" ht="10.5" customHeight="1" x14ac:dyDescent="0.2">
      <c r="A7" s="274" t="s">
        <v>388</v>
      </c>
      <c r="B7" s="291">
        <v>81352.164057720147</v>
      </c>
      <c r="C7" s="291">
        <v>105416</v>
      </c>
      <c r="D7" s="291">
        <v>99595</v>
      </c>
      <c r="E7" s="291">
        <v>98854</v>
      </c>
      <c r="F7" s="291">
        <v>103878</v>
      </c>
      <c r="G7" s="291">
        <v>104759</v>
      </c>
      <c r="H7" s="291">
        <v>104436</v>
      </c>
      <c r="I7" s="291">
        <v>106694.75045759609</v>
      </c>
      <c r="J7" s="291">
        <v>97284</v>
      </c>
    </row>
    <row r="8" spans="1:10" ht="10.5" customHeight="1" x14ac:dyDescent="0.2">
      <c r="A8" s="274" t="s">
        <v>387</v>
      </c>
      <c r="B8" s="291">
        <v>68074.864909330761</v>
      </c>
      <c r="C8" s="291">
        <v>87904</v>
      </c>
      <c r="D8" s="291">
        <v>83229</v>
      </c>
      <c r="E8" s="291">
        <v>87104</v>
      </c>
      <c r="F8" s="291">
        <v>87813</v>
      </c>
      <c r="G8" s="291">
        <v>87418</v>
      </c>
      <c r="H8" s="291">
        <v>86314</v>
      </c>
      <c r="I8" s="291">
        <v>85562.835894283955</v>
      </c>
      <c r="J8" s="291">
        <v>82751</v>
      </c>
    </row>
    <row r="9" spans="1:10" ht="10.5" customHeight="1" x14ac:dyDescent="0.2">
      <c r="A9" s="274" t="s">
        <v>394</v>
      </c>
      <c r="B9" s="291"/>
      <c r="C9" s="291"/>
      <c r="D9" s="291"/>
      <c r="E9" s="291"/>
      <c r="F9" s="291"/>
      <c r="G9" s="291"/>
      <c r="H9" s="291"/>
      <c r="I9" s="291"/>
      <c r="J9" s="291"/>
    </row>
    <row r="10" spans="1:10" ht="10.5" customHeight="1" x14ac:dyDescent="0.2">
      <c r="A10" s="280" t="s">
        <v>126</v>
      </c>
      <c r="B10" s="291">
        <v>119014.61353932667</v>
      </c>
      <c r="C10" s="291">
        <v>104047</v>
      </c>
      <c r="D10" s="291">
        <v>93392</v>
      </c>
      <c r="E10" s="291">
        <v>93998</v>
      </c>
      <c r="F10" s="291">
        <v>96427</v>
      </c>
      <c r="G10" s="291">
        <v>96791</v>
      </c>
      <c r="H10" s="291">
        <v>96471</v>
      </c>
      <c r="I10" s="291">
        <v>97422.436026420546</v>
      </c>
      <c r="J10" s="291">
        <v>98801</v>
      </c>
    </row>
    <row r="11" spans="1:10" ht="10.5" customHeight="1" x14ac:dyDescent="0.2">
      <c r="A11" s="280" t="s">
        <v>60</v>
      </c>
      <c r="B11" s="291"/>
      <c r="C11" s="291"/>
      <c r="D11" s="291"/>
      <c r="E11" s="291"/>
      <c r="F11" s="291"/>
      <c r="G11" s="291"/>
      <c r="H11" s="291"/>
      <c r="I11" s="291"/>
      <c r="J11" s="291"/>
    </row>
    <row r="12" spans="1:10" ht="10.5" customHeight="1" x14ac:dyDescent="0.2">
      <c r="A12" s="279" t="s">
        <v>388</v>
      </c>
      <c r="B12" s="291">
        <v>159032.95689458039</v>
      </c>
      <c r="C12" s="291">
        <v>146314</v>
      </c>
      <c r="D12" s="290">
        <v>104931</v>
      </c>
      <c r="E12" s="291">
        <v>100774</v>
      </c>
      <c r="F12" s="291">
        <v>106239</v>
      </c>
      <c r="G12" s="291">
        <v>105972</v>
      </c>
      <c r="H12" s="291">
        <v>105286</v>
      </c>
      <c r="I12" s="291">
        <v>107982.8847982611</v>
      </c>
      <c r="J12" s="291">
        <v>110984</v>
      </c>
    </row>
    <row r="13" spans="1:10" ht="10.5" customHeight="1" x14ac:dyDescent="0.2">
      <c r="A13" s="279" t="s">
        <v>387</v>
      </c>
      <c r="B13" s="291">
        <v>99721.91438461878</v>
      </c>
      <c r="C13" s="291">
        <v>97776</v>
      </c>
      <c r="D13" s="291">
        <v>85635</v>
      </c>
      <c r="E13" s="291">
        <v>89922</v>
      </c>
      <c r="F13" s="291">
        <v>90873</v>
      </c>
      <c r="G13" s="291">
        <v>91954</v>
      </c>
      <c r="H13" s="291">
        <v>92102</v>
      </c>
      <c r="I13" s="291">
        <v>92407.244838709681</v>
      </c>
      <c r="J13" s="291">
        <v>91315</v>
      </c>
    </row>
    <row r="14" spans="1:10" ht="10.5" customHeight="1" x14ac:dyDescent="0.2">
      <c r="A14" s="280" t="s">
        <v>393</v>
      </c>
      <c r="B14" s="270" t="s">
        <v>1</v>
      </c>
      <c r="C14" s="270">
        <v>78603</v>
      </c>
      <c r="D14" s="291">
        <v>83111</v>
      </c>
      <c r="E14" s="291">
        <v>87990</v>
      </c>
      <c r="F14" s="290">
        <v>92075</v>
      </c>
      <c r="G14" s="290">
        <v>94436</v>
      </c>
      <c r="H14" s="290">
        <v>94358</v>
      </c>
      <c r="I14" s="290">
        <v>92880.200213561126</v>
      </c>
      <c r="J14" s="291">
        <v>85177</v>
      </c>
    </row>
    <row r="15" spans="1:10" ht="10.5" customHeight="1" x14ac:dyDescent="0.2">
      <c r="A15" s="280" t="s">
        <v>60</v>
      </c>
      <c r="B15" s="270"/>
      <c r="C15" s="291"/>
      <c r="D15" s="291"/>
      <c r="E15" s="291"/>
      <c r="F15" s="291"/>
      <c r="G15" s="291"/>
      <c r="H15" s="291"/>
      <c r="I15" s="291"/>
      <c r="J15" s="291"/>
    </row>
    <row r="16" spans="1:10" ht="10.5" customHeight="1" x14ac:dyDescent="0.2">
      <c r="A16" s="279" t="s">
        <v>388</v>
      </c>
      <c r="B16" s="270" t="s">
        <v>1</v>
      </c>
      <c r="C16" s="270">
        <v>83847</v>
      </c>
      <c r="D16" s="291">
        <v>87449</v>
      </c>
      <c r="E16" s="291">
        <v>93273</v>
      </c>
      <c r="F16" s="290">
        <v>95089</v>
      </c>
      <c r="G16" s="290">
        <v>98716</v>
      </c>
      <c r="H16" s="290">
        <v>99247</v>
      </c>
      <c r="I16" s="290">
        <v>96497.411260709909</v>
      </c>
      <c r="J16" s="291">
        <v>89620</v>
      </c>
    </row>
    <row r="17" spans="1:10" ht="10.5" customHeight="1" x14ac:dyDescent="0.2">
      <c r="A17" s="279" t="s">
        <v>387</v>
      </c>
      <c r="B17" s="270" t="s">
        <v>1</v>
      </c>
      <c r="C17" s="270">
        <v>73620</v>
      </c>
      <c r="D17" s="291">
        <v>78080</v>
      </c>
      <c r="E17" s="291">
        <v>83074</v>
      </c>
      <c r="F17" s="291">
        <v>89085</v>
      </c>
      <c r="G17" s="291">
        <v>90936</v>
      </c>
      <c r="H17" s="291">
        <v>90988</v>
      </c>
      <c r="I17" s="291">
        <v>90081.657196969696</v>
      </c>
      <c r="J17" s="291">
        <v>80747</v>
      </c>
    </row>
    <row r="18" spans="1:10" ht="10.5" customHeight="1" x14ac:dyDescent="0.2">
      <c r="A18" s="280" t="s">
        <v>392</v>
      </c>
      <c r="B18" s="291">
        <v>68302.050637716617</v>
      </c>
      <c r="C18" s="291">
        <v>77316</v>
      </c>
      <c r="D18" s="270" t="s">
        <v>1</v>
      </c>
      <c r="E18" s="270" t="s">
        <v>1</v>
      </c>
      <c r="F18" s="270" t="s">
        <v>1</v>
      </c>
      <c r="G18" s="270" t="s">
        <v>1</v>
      </c>
      <c r="H18" s="270" t="s">
        <v>1</v>
      </c>
      <c r="I18" s="270" t="s">
        <v>1</v>
      </c>
      <c r="J18" s="270">
        <v>69992</v>
      </c>
    </row>
    <row r="19" spans="1:10" ht="10.5" customHeight="1" x14ac:dyDescent="0.2">
      <c r="A19" s="280" t="s">
        <v>60</v>
      </c>
      <c r="B19" s="291"/>
      <c r="C19" s="291"/>
      <c r="D19" s="268"/>
      <c r="E19" s="268"/>
      <c r="F19" s="268"/>
      <c r="G19" s="268"/>
      <c r="H19" s="268"/>
      <c r="I19" s="268"/>
      <c r="J19" s="291"/>
    </row>
    <row r="20" spans="1:10" s="294" customFormat="1" ht="10.5" customHeight="1" x14ac:dyDescent="0.2">
      <c r="A20" s="279" t="s">
        <v>388</v>
      </c>
      <c r="B20" s="269">
        <v>71809.866068203759</v>
      </c>
      <c r="C20" s="269">
        <v>82991</v>
      </c>
      <c r="D20" s="270" t="s">
        <v>1</v>
      </c>
      <c r="E20" s="270" t="s">
        <v>1</v>
      </c>
      <c r="F20" s="270" t="s">
        <v>1</v>
      </c>
      <c r="G20" s="270" t="s">
        <v>1</v>
      </c>
      <c r="H20" s="270" t="s">
        <v>1</v>
      </c>
      <c r="I20" s="270" t="s">
        <v>1</v>
      </c>
      <c r="J20" s="270">
        <v>73880</v>
      </c>
    </row>
    <row r="21" spans="1:10" ht="10.5" customHeight="1" x14ac:dyDescent="0.2">
      <c r="A21" s="279" t="s">
        <v>387</v>
      </c>
      <c r="B21" s="291">
        <v>64876.368434553966</v>
      </c>
      <c r="C21" s="291">
        <v>71937</v>
      </c>
      <c r="D21" s="270" t="s">
        <v>1</v>
      </c>
      <c r="E21" s="270" t="s">
        <v>1</v>
      </c>
      <c r="F21" s="270" t="s">
        <v>1</v>
      </c>
      <c r="G21" s="270" t="s">
        <v>1</v>
      </c>
      <c r="H21" s="270" t="s">
        <v>1</v>
      </c>
      <c r="I21" s="270" t="s">
        <v>1</v>
      </c>
      <c r="J21" s="270">
        <v>66216</v>
      </c>
    </row>
    <row r="22" spans="1:10" ht="10.5" customHeight="1" x14ac:dyDescent="0.2">
      <c r="A22" s="280" t="s">
        <v>391</v>
      </c>
      <c r="B22" s="291">
        <v>39241.19872833811</v>
      </c>
      <c r="C22" s="291">
        <v>54824</v>
      </c>
      <c r="D22" s="291">
        <v>55821</v>
      </c>
      <c r="E22" s="291">
        <v>59546</v>
      </c>
      <c r="F22" s="291">
        <v>62974</v>
      </c>
      <c r="G22" s="291">
        <v>65461</v>
      </c>
      <c r="H22" s="291">
        <v>63318</v>
      </c>
      <c r="I22" s="291">
        <v>71391.039383125157</v>
      </c>
      <c r="J22" s="291">
        <v>57906</v>
      </c>
    </row>
    <row r="23" spans="1:10" ht="10.5" customHeight="1" x14ac:dyDescent="0.2">
      <c r="A23" s="280" t="s">
        <v>60</v>
      </c>
      <c r="B23" s="269"/>
      <c r="C23" s="269"/>
      <c r="D23" s="269"/>
      <c r="E23" s="269"/>
      <c r="F23" s="269"/>
      <c r="G23" s="269"/>
      <c r="H23" s="269"/>
      <c r="I23" s="269"/>
      <c r="J23" s="269"/>
    </row>
    <row r="24" spans="1:10" ht="10.5" customHeight="1" x14ac:dyDescent="0.2">
      <c r="A24" s="279" t="s">
        <v>388</v>
      </c>
      <c r="B24" s="291">
        <v>28891.308250958242</v>
      </c>
      <c r="C24" s="291">
        <v>42144</v>
      </c>
      <c r="D24" s="291">
        <v>33701</v>
      </c>
      <c r="E24" s="291">
        <v>35375</v>
      </c>
      <c r="F24" s="291">
        <v>31717</v>
      </c>
      <c r="G24" s="291">
        <v>27692</v>
      </c>
      <c r="H24" s="291">
        <v>32049</v>
      </c>
      <c r="I24" s="291">
        <v>37952.1875</v>
      </c>
      <c r="J24" s="291">
        <v>29624</v>
      </c>
    </row>
    <row r="25" spans="1:10" ht="10.5" customHeight="1" x14ac:dyDescent="0.2">
      <c r="A25" s="279" t="s">
        <v>387</v>
      </c>
      <c r="B25" s="291">
        <v>41132.465993290818</v>
      </c>
      <c r="C25" s="291">
        <v>55297</v>
      </c>
      <c r="D25" s="291">
        <v>56051</v>
      </c>
      <c r="E25" s="291">
        <v>59739</v>
      </c>
      <c r="F25" s="291">
        <v>63103</v>
      </c>
      <c r="G25" s="291">
        <v>65616</v>
      </c>
      <c r="H25" s="291">
        <v>68437</v>
      </c>
      <c r="I25" s="291">
        <v>71459.369093231158</v>
      </c>
      <c r="J25" s="291">
        <v>59145</v>
      </c>
    </row>
    <row r="26" spans="1:10" ht="10.5" customHeight="1" x14ac:dyDescent="0.2">
      <c r="A26" s="278" t="s">
        <v>390</v>
      </c>
      <c r="B26" s="293">
        <v>30078.949358098878</v>
      </c>
      <c r="C26" s="293">
        <v>36651</v>
      </c>
      <c r="D26" s="293">
        <v>25174</v>
      </c>
      <c r="E26" s="293">
        <v>24179</v>
      </c>
      <c r="F26" s="293">
        <v>24736</v>
      </c>
      <c r="G26" s="293">
        <v>28032</v>
      </c>
      <c r="H26" s="293">
        <v>34084</v>
      </c>
      <c r="I26" s="293">
        <v>45555.749456915277</v>
      </c>
      <c r="J26" s="292">
        <v>29960</v>
      </c>
    </row>
    <row r="27" spans="1:10" ht="10.5" customHeight="1" x14ac:dyDescent="0.2">
      <c r="A27" s="275" t="s">
        <v>60</v>
      </c>
      <c r="B27" s="291"/>
      <c r="C27" s="291"/>
      <c r="D27" s="291"/>
      <c r="E27" s="291"/>
      <c r="F27" s="291"/>
      <c r="G27" s="291"/>
      <c r="H27" s="291"/>
      <c r="I27" s="291"/>
      <c r="J27" s="291"/>
    </row>
    <row r="28" spans="1:10" ht="10.5" customHeight="1" x14ac:dyDescent="0.2">
      <c r="A28" s="274" t="s">
        <v>388</v>
      </c>
      <c r="B28" s="290">
        <v>31730.393758416769</v>
      </c>
      <c r="C28" s="290">
        <v>43850</v>
      </c>
      <c r="D28" s="290">
        <v>31920</v>
      </c>
      <c r="E28" s="290">
        <v>36348</v>
      </c>
      <c r="F28" s="290">
        <v>42448</v>
      </c>
      <c r="G28" s="290">
        <v>47439</v>
      </c>
      <c r="H28" s="290">
        <v>56930</v>
      </c>
      <c r="I28" s="290">
        <v>63314.552238805969</v>
      </c>
      <c r="J28" s="290">
        <v>32795</v>
      </c>
    </row>
    <row r="29" spans="1:10" ht="10.5" customHeight="1" x14ac:dyDescent="0.2">
      <c r="A29" s="274" t="s">
        <v>387</v>
      </c>
      <c r="B29" s="290">
        <v>28634.833905073985</v>
      </c>
      <c r="C29" s="290">
        <v>32831</v>
      </c>
      <c r="D29" s="290">
        <v>24494</v>
      </c>
      <c r="E29" s="290">
        <v>23495</v>
      </c>
      <c r="F29" s="290">
        <v>23941</v>
      </c>
      <c r="G29" s="290">
        <v>27293</v>
      </c>
      <c r="H29" s="290">
        <v>33247</v>
      </c>
      <c r="I29" s="290">
        <v>44650.239726027394</v>
      </c>
      <c r="J29" s="290">
        <v>28234</v>
      </c>
    </row>
    <row r="30" spans="1:10" ht="21.75" customHeight="1" x14ac:dyDescent="0.2">
      <c r="A30" s="274" t="s">
        <v>389</v>
      </c>
      <c r="B30" s="290">
        <v>29915.365828250389</v>
      </c>
      <c r="C30" s="290">
        <v>37236</v>
      </c>
      <c r="D30" s="290">
        <v>30202</v>
      </c>
      <c r="E30" s="290">
        <v>31877</v>
      </c>
      <c r="F30" s="290">
        <v>31658</v>
      </c>
      <c r="G30" s="290">
        <v>31877</v>
      </c>
      <c r="H30" s="290">
        <v>33041</v>
      </c>
      <c r="I30" s="290">
        <v>34521.224489795917</v>
      </c>
      <c r="J30" s="290">
        <v>30783</v>
      </c>
    </row>
    <row r="31" spans="1:10" ht="10.5" customHeight="1" x14ac:dyDescent="0.2">
      <c r="A31" s="273" t="s">
        <v>60</v>
      </c>
      <c r="B31" s="290"/>
      <c r="C31" s="290"/>
      <c r="D31" s="290"/>
      <c r="E31" s="290"/>
      <c r="F31" s="290"/>
      <c r="G31" s="290"/>
      <c r="H31" s="290"/>
      <c r="I31" s="290"/>
      <c r="J31" s="290"/>
    </row>
    <row r="32" spans="1:10" x14ac:dyDescent="0.2">
      <c r="A32" s="271" t="s">
        <v>388</v>
      </c>
      <c r="B32" s="290">
        <v>32504.884846289206</v>
      </c>
      <c r="C32" s="290">
        <v>44614</v>
      </c>
      <c r="D32" s="290">
        <v>30211</v>
      </c>
      <c r="E32" s="290">
        <v>32110</v>
      </c>
      <c r="F32" s="290">
        <v>33874</v>
      </c>
      <c r="G32" s="290">
        <v>32908</v>
      </c>
      <c r="H32" s="290">
        <v>41133</v>
      </c>
      <c r="I32" s="290">
        <v>33316.428571428572</v>
      </c>
      <c r="J32" s="290">
        <v>33599</v>
      </c>
    </row>
    <row r="33" spans="1:10" x14ac:dyDescent="0.2">
      <c r="A33" s="271" t="s">
        <v>387</v>
      </c>
      <c r="B33" s="290">
        <v>28067.362634656816</v>
      </c>
      <c r="C33" s="290">
        <v>33411</v>
      </c>
      <c r="D33" s="290">
        <v>30201</v>
      </c>
      <c r="E33" s="290">
        <v>31860</v>
      </c>
      <c r="F33" s="290">
        <v>31524</v>
      </c>
      <c r="G33" s="290">
        <v>31827</v>
      </c>
      <c r="H33" s="290">
        <v>32591</v>
      </c>
      <c r="I33" s="290">
        <v>34613.9010989011</v>
      </c>
      <c r="J33" s="290">
        <v>29064</v>
      </c>
    </row>
  </sheetData>
  <mergeCells count="4">
    <mergeCell ref="A2:A4"/>
    <mergeCell ref="J2:J4"/>
    <mergeCell ref="B2:I2"/>
    <mergeCell ref="B4:I4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BD12-5DE4-4A94-B456-EA5AA529AB83}">
  <dimension ref="A1:K15"/>
  <sheetViews>
    <sheetView workbookViewId="0"/>
  </sheetViews>
  <sheetFormatPr defaultRowHeight="11.25" x14ac:dyDescent="0.2"/>
  <cols>
    <col min="1" max="1" width="12.140625" style="297" customWidth="1"/>
    <col min="2" max="11" width="10.28515625" style="297" customWidth="1"/>
    <col min="12" max="16384" width="9.140625" style="297"/>
  </cols>
  <sheetData>
    <row r="1" spans="1:11" ht="12.75" x14ac:dyDescent="0.2">
      <c r="A1" s="311" t="s">
        <v>422</v>
      </c>
      <c r="B1" s="310"/>
      <c r="C1" s="310"/>
      <c r="D1" s="310"/>
      <c r="E1" s="310"/>
      <c r="F1" s="310"/>
      <c r="G1" s="310"/>
      <c r="H1" s="310"/>
      <c r="I1" s="309"/>
      <c r="J1" s="309"/>
      <c r="K1" s="309"/>
    </row>
    <row r="2" spans="1:11" s="308" customFormat="1" ht="12.75" customHeight="1" x14ac:dyDescent="0.25">
      <c r="A2" s="368" t="s">
        <v>421</v>
      </c>
      <c r="B2" s="368" t="s">
        <v>420</v>
      </c>
      <c r="C2" s="380"/>
      <c r="D2" s="380"/>
      <c r="E2" s="368" t="s">
        <v>419</v>
      </c>
      <c r="F2" s="380"/>
      <c r="G2" s="380"/>
      <c r="H2" s="380"/>
      <c r="I2" s="368" t="s">
        <v>418</v>
      </c>
      <c r="J2" s="380"/>
      <c r="K2" s="380"/>
    </row>
    <row r="3" spans="1:11" ht="45" x14ac:dyDescent="0.2">
      <c r="A3" s="379"/>
      <c r="B3" s="306" t="s">
        <v>388</v>
      </c>
      <c r="C3" s="306" t="s">
        <v>387</v>
      </c>
      <c r="D3" s="306" t="s">
        <v>239</v>
      </c>
      <c r="E3" s="306" t="s">
        <v>388</v>
      </c>
      <c r="F3" s="306" t="s">
        <v>387</v>
      </c>
      <c r="G3" s="306" t="s">
        <v>239</v>
      </c>
      <c r="H3" s="307" t="s">
        <v>417</v>
      </c>
      <c r="I3" s="306" t="s">
        <v>388</v>
      </c>
      <c r="J3" s="306" t="s">
        <v>387</v>
      </c>
      <c r="K3" s="306" t="s">
        <v>239</v>
      </c>
    </row>
    <row r="4" spans="1:11" x14ac:dyDescent="0.2">
      <c r="A4" s="304" t="s">
        <v>416</v>
      </c>
      <c r="B4" s="302">
        <v>8</v>
      </c>
      <c r="C4" s="305">
        <v>3</v>
      </c>
      <c r="D4" s="302">
        <v>11</v>
      </c>
      <c r="E4" s="302">
        <v>11.446274429559708</v>
      </c>
      <c r="F4" s="305">
        <v>7.8110251426696777</v>
      </c>
      <c r="G4" s="302">
        <v>19.257299572229385</v>
      </c>
      <c r="H4" s="303">
        <v>-28.431122931953702</v>
      </c>
      <c r="I4" s="302">
        <v>1430784.3036949635</v>
      </c>
      <c r="J4" s="305">
        <v>2603675.0475565591</v>
      </c>
      <c r="K4" s="302">
        <v>1750663.5974753986</v>
      </c>
    </row>
    <row r="5" spans="1:11" x14ac:dyDescent="0.2">
      <c r="A5" s="304" t="s">
        <v>401</v>
      </c>
      <c r="B5" s="302">
        <v>40</v>
      </c>
      <c r="C5" s="302">
        <v>13</v>
      </c>
      <c r="D5" s="302">
        <v>53</v>
      </c>
      <c r="E5" s="302">
        <v>27.488786697387695</v>
      </c>
      <c r="F5" s="302">
        <v>3.1763510704040527</v>
      </c>
      <c r="G5" s="302">
        <v>30.665137767791748</v>
      </c>
      <c r="H5" s="303">
        <v>20.394889222658421</v>
      </c>
      <c r="I5" s="302">
        <v>687219.66743469238</v>
      </c>
      <c r="J5" s="302">
        <v>244334.69772338867</v>
      </c>
      <c r="K5" s="302">
        <v>578587.50505267456</v>
      </c>
    </row>
    <row r="6" spans="1:11" x14ac:dyDescent="0.2">
      <c r="A6" s="304" t="s">
        <v>402</v>
      </c>
      <c r="B6" s="302">
        <v>722</v>
      </c>
      <c r="C6" s="302">
        <v>243</v>
      </c>
      <c r="D6" s="302">
        <v>965</v>
      </c>
      <c r="E6" s="302">
        <v>898.70553588867188</v>
      </c>
      <c r="F6" s="302">
        <v>186.1832218170166</v>
      </c>
      <c r="G6" s="302">
        <v>1084.8887577056885</v>
      </c>
      <c r="H6" s="303">
        <v>-9.8694297277557297</v>
      </c>
      <c r="I6" s="302">
        <v>1244744.5095410966</v>
      </c>
      <c r="J6" s="302">
        <v>766186.09801241395</v>
      </c>
      <c r="K6" s="302">
        <v>1124237.0546172936</v>
      </c>
    </row>
    <row r="7" spans="1:11" x14ac:dyDescent="0.2">
      <c r="A7" s="304" t="s">
        <v>403</v>
      </c>
      <c r="B7" s="302">
        <v>20723</v>
      </c>
      <c r="C7" s="302">
        <v>20803</v>
      </c>
      <c r="D7" s="302">
        <v>41526</v>
      </c>
      <c r="E7" s="302">
        <v>29501.583984375</v>
      </c>
      <c r="F7" s="302">
        <v>25132.97265625</v>
      </c>
      <c r="G7" s="302">
        <v>54634.556640625</v>
      </c>
      <c r="H7" s="303">
        <v>6.3258315173274626</v>
      </c>
      <c r="I7" s="302">
        <v>1423615.4989323458</v>
      </c>
      <c r="J7" s="302">
        <v>1208141.7418761717</v>
      </c>
      <c r="K7" s="302">
        <v>1315671.064890069</v>
      </c>
    </row>
    <row r="8" spans="1:11" x14ac:dyDescent="0.2">
      <c r="A8" s="304" t="s">
        <v>415</v>
      </c>
      <c r="B8" s="302">
        <v>73730</v>
      </c>
      <c r="C8" s="302">
        <v>86493</v>
      </c>
      <c r="D8" s="302">
        <v>160223</v>
      </c>
      <c r="E8" s="302">
        <v>104900.64904785156</v>
      </c>
      <c r="F8" s="302">
        <v>110776.52416992188</v>
      </c>
      <c r="G8" s="302">
        <v>215677.17321777344</v>
      </c>
      <c r="H8" s="303">
        <v>24.102183549283129</v>
      </c>
      <c r="I8" s="302">
        <v>1422767.5172636861</v>
      </c>
      <c r="J8" s="302">
        <v>1280757.1036953495</v>
      </c>
      <c r="K8" s="302">
        <v>1346106.1970988775</v>
      </c>
    </row>
    <row r="9" spans="1:11" x14ac:dyDescent="0.2">
      <c r="A9" s="304" t="s">
        <v>414</v>
      </c>
      <c r="B9" s="302">
        <v>116499</v>
      </c>
      <c r="C9" s="302">
        <v>133516</v>
      </c>
      <c r="D9" s="302">
        <v>250015</v>
      </c>
      <c r="E9" s="302">
        <v>157858.05639648438</v>
      </c>
      <c r="F9" s="302">
        <v>157657.22863769531</v>
      </c>
      <c r="G9" s="302">
        <v>315515.28503417969</v>
      </c>
      <c r="H9" s="303">
        <v>34.566159133002451</v>
      </c>
      <c r="I9" s="302">
        <v>1355016.4069776083</v>
      </c>
      <c r="J9" s="302">
        <v>1180811.5030235727</v>
      </c>
      <c r="K9" s="302">
        <v>1261985.4210114582</v>
      </c>
    </row>
    <row r="10" spans="1:11" x14ac:dyDescent="0.2">
      <c r="A10" s="304" t="s">
        <v>413</v>
      </c>
      <c r="B10" s="302">
        <v>166826</v>
      </c>
      <c r="C10" s="302">
        <v>179837</v>
      </c>
      <c r="D10" s="302">
        <v>346663</v>
      </c>
      <c r="E10" s="302">
        <v>219982.494140625</v>
      </c>
      <c r="F10" s="302">
        <v>183550.55004882813</v>
      </c>
      <c r="G10" s="302">
        <v>403533.04418945313</v>
      </c>
      <c r="H10" s="303">
        <v>36.770968964750203</v>
      </c>
      <c r="I10" s="302">
        <v>1318634.3504047631</v>
      </c>
      <c r="J10" s="302">
        <v>1020649.5329038415</v>
      </c>
      <c r="K10" s="302">
        <v>1164049.9395362444</v>
      </c>
    </row>
    <row r="11" spans="1:11" x14ac:dyDescent="0.2">
      <c r="A11" s="304" t="s">
        <v>412</v>
      </c>
      <c r="B11" s="302">
        <v>216550</v>
      </c>
      <c r="C11" s="302">
        <v>227158</v>
      </c>
      <c r="D11" s="302">
        <v>443708</v>
      </c>
      <c r="E11" s="302">
        <v>265815.21020507813</v>
      </c>
      <c r="F11" s="302">
        <v>200919.58581542969</v>
      </c>
      <c r="G11" s="302">
        <v>466734.79602050781</v>
      </c>
      <c r="H11" s="303">
        <v>38.156743197008723</v>
      </c>
      <c r="I11" s="302">
        <v>1227500.3934660731</v>
      </c>
      <c r="J11" s="302">
        <v>884492.66948744783</v>
      </c>
      <c r="K11" s="302">
        <v>1051896.2831873843</v>
      </c>
    </row>
    <row r="12" spans="1:11" x14ac:dyDescent="0.2">
      <c r="A12" s="304" t="s">
        <v>411</v>
      </c>
      <c r="B12" s="302">
        <v>300295</v>
      </c>
      <c r="C12" s="302">
        <v>314186</v>
      </c>
      <c r="D12" s="302">
        <v>614481</v>
      </c>
      <c r="E12" s="302">
        <v>279801.7080078125</v>
      </c>
      <c r="F12" s="302">
        <v>234980.77624511719</v>
      </c>
      <c r="G12" s="302">
        <v>514782.48425292969</v>
      </c>
      <c r="H12" s="303">
        <v>42.76980113586135</v>
      </c>
      <c r="I12" s="302">
        <v>931756.13316176599</v>
      </c>
      <c r="J12" s="302">
        <v>747903.39558451751</v>
      </c>
      <c r="K12" s="302">
        <v>837751.67052021087</v>
      </c>
    </row>
    <row r="13" spans="1:11" x14ac:dyDescent="0.2">
      <c r="A13" s="304" t="s">
        <v>410</v>
      </c>
      <c r="B13" s="302">
        <v>267340</v>
      </c>
      <c r="C13" s="302">
        <v>268928</v>
      </c>
      <c r="D13" s="302">
        <v>536268</v>
      </c>
      <c r="E13" s="302">
        <v>119137.77984619141</v>
      </c>
      <c r="F13" s="302">
        <v>110810.03631591797</v>
      </c>
      <c r="G13" s="302">
        <v>229947.81616210938</v>
      </c>
      <c r="H13" s="303">
        <v>61.258534116275818</v>
      </c>
      <c r="I13" s="302">
        <v>445641.42981294007</v>
      </c>
      <c r="J13" s="302">
        <v>412043.50724326941</v>
      </c>
      <c r="K13" s="302">
        <v>428792.72334375605</v>
      </c>
    </row>
    <row r="14" spans="1:11" x14ac:dyDescent="0.2">
      <c r="A14" s="304" t="s">
        <v>409</v>
      </c>
      <c r="B14" s="302">
        <v>220187</v>
      </c>
      <c r="C14" s="302">
        <v>185985</v>
      </c>
      <c r="D14" s="302">
        <v>406172</v>
      </c>
      <c r="E14" s="302">
        <v>24640.259368896484</v>
      </c>
      <c r="F14" s="302">
        <v>18626.772216796875</v>
      </c>
      <c r="G14" s="302">
        <v>43267.031585693359</v>
      </c>
      <c r="H14" s="303">
        <v>111.40425367786544</v>
      </c>
      <c r="I14" s="302">
        <v>111906.05879954986</v>
      </c>
      <c r="J14" s="302">
        <v>100152.01342472175</v>
      </c>
      <c r="K14" s="302">
        <v>106523.91495645529</v>
      </c>
    </row>
    <row r="15" spans="1:11" s="298" customFormat="1" x14ac:dyDescent="0.2">
      <c r="A15" s="301" t="s">
        <v>62</v>
      </c>
      <c r="B15" s="299">
        <v>1382920</v>
      </c>
      <c r="C15" s="299">
        <v>1417165</v>
      </c>
      <c r="D15" s="299">
        <v>2800085</v>
      </c>
      <c r="E15" s="299">
        <v>1202575.3984375</v>
      </c>
      <c r="F15" s="299">
        <v>1042651.6201171875</v>
      </c>
      <c r="G15" s="299">
        <v>2245227.0185546875</v>
      </c>
      <c r="H15" s="300">
        <v>38.816899045908301</v>
      </c>
      <c r="I15" s="299">
        <v>869591.44306069764</v>
      </c>
      <c r="J15" s="299">
        <v>735730.57485697675</v>
      </c>
      <c r="K15" s="299">
        <v>801842.45069513517</v>
      </c>
    </row>
  </sheetData>
  <mergeCells count="4">
    <mergeCell ref="A2:A3"/>
    <mergeCell ref="B2:D2"/>
    <mergeCell ref="E2:H2"/>
    <mergeCell ref="I2:K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E2E90-2AE2-414B-AB60-8B0EECD213CF}">
  <dimension ref="A1:K15"/>
  <sheetViews>
    <sheetView workbookViewId="0"/>
  </sheetViews>
  <sheetFormatPr defaultRowHeight="11.25" x14ac:dyDescent="0.2"/>
  <cols>
    <col min="1" max="1" width="11.42578125" style="297" customWidth="1"/>
    <col min="2" max="11" width="12.42578125" style="297" customWidth="1"/>
    <col min="12" max="16384" width="9.140625" style="297"/>
  </cols>
  <sheetData>
    <row r="1" spans="1:11" ht="15.75" customHeight="1" x14ac:dyDescent="0.2">
      <c r="A1" s="318" t="s">
        <v>423</v>
      </c>
      <c r="B1" s="309"/>
      <c r="D1" s="309"/>
      <c r="E1" s="309"/>
      <c r="F1" s="309"/>
      <c r="G1" s="309"/>
      <c r="H1" s="309"/>
      <c r="I1" s="309"/>
      <c r="J1" s="309"/>
      <c r="K1" s="309"/>
    </row>
    <row r="2" spans="1:11" s="308" customFormat="1" ht="15" customHeight="1" x14ac:dyDescent="0.25">
      <c r="A2" s="368" t="s">
        <v>421</v>
      </c>
      <c r="B2" s="368" t="s">
        <v>420</v>
      </c>
      <c r="C2" s="380"/>
      <c r="D2" s="380"/>
      <c r="E2" s="368" t="s">
        <v>419</v>
      </c>
      <c r="F2" s="380"/>
      <c r="G2" s="380"/>
      <c r="H2" s="380"/>
      <c r="I2" s="368" t="s">
        <v>418</v>
      </c>
      <c r="J2" s="380"/>
      <c r="K2" s="380"/>
    </row>
    <row r="3" spans="1:11" ht="39.75" customHeight="1" x14ac:dyDescent="0.2">
      <c r="A3" s="379"/>
      <c r="B3" s="306" t="s">
        <v>388</v>
      </c>
      <c r="C3" s="306" t="s">
        <v>387</v>
      </c>
      <c r="D3" s="306" t="s">
        <v>239</v>
      </c>
      <c r="E3" s="306" t="s">
        <v>388</v>
      </c>
      <c r="F3" s="306" t="s">
        <v>387</v>
      </c>
      <c r="G3" s="306" t="s">
        <v>239</v>
      </c>
      <c r="H3" s="307" t="s">
        <v>417</v>
      </c>
      <c r="I3" s="306" t="s">
        <v>388</v>
      </c>
      <c r="J3" s="306" t="s">
        <v>387</v>
      </c>
      <c r="K3" s="306" t="s">
        <v>239</v>
      </c>
    </row>
    <row r="4" spans="1:11" s="313" customFormat="1" x14ac:dyDescent="0.2">
      <c r="A4" s="304" t="s">
        <v>416</v>
      </c>
      <c r="B4" s="316">
        <v>2453</v>
      </c>
      <c r="C4" s="316">
        <v>1316</v>
      </c>
      <c r="D4" s="316">
        <v>3769</v>
      </c>
      <c r="E4" s="316">
        <v>3759.8630676269531</v>
      </c>
      <c r="F4" s="316">
        <v>1355.917724609375</v>
      </c>
      <c r="G4" s="316">
        <v>5115.7807922363281</v>
      </c>
      <c r="H4" s="317">
        <v>-2.8430234848147773</v>
      </c>
      <c r="I4" s="316">
        <v>1532761.1364153905</v>
      </c>
      <c r="J4" s="316">
        <v>1030332.6174843275</v>
      </c>
      <c r="K4" s="316">
        <v>1357331.067189262</v>
      </c>
    </row>
    <row r="5" spans="1:11" s="313" customFormat="1" x14ac:dyDescent="0.2">
      <c r="A5" s="304" t="s">
        <v>401</v>
      </c>
      <c r="B5" s="316">
        <v>6608</v>
      </c>
      <c r="C5" s="316">
        <v>4238</v>
      </c>
      <c r="D5" s="316">
        <v>10846</v>
      </c>
      <c r="E5" s="316">
        <v>9549.81640625</v>
      </c>
      <c r="F5" s="316">
        <v>4993.7193908691406</v>
      </c>
      <c r="G5" s="316">
        <v>14543.535797119141</v>
      </c>
      <c r="H5" s="317">
        <v>-7.7308467382969042</v>
      </c>
      <c r="I5" s="316">
        <v>1445190.134117736</v>
      </c>
      <c r="J5" s="316">
        <v>1178319.8185156065</v>
      </c>
      <c r="K5" s="316">
        <v>1340912.3913995151</v>
      </c>
    </row>
    <row r="6" spans="1:11" s="313" customFormat="1" x14ac:dyDescent="0.2">
      <c r="A6" s="304" t="s">
        <v>402</v>
      </c>
      <c r="B6" s="316">
        <v>22086</v>
      </c>
      <c r="C6" s="316">
        <v>17584</v>
      </c>
      <c r="D6" s="316">
        <v>39670</v>
      </c>
      <c r="E6" s="316">
        <v>28703.684204101563</v>
      </c>
      <c r="F6" s="316">
        <v>18282.21728515625</v>
      </c>
      <c r="G6" s="316">
        <v>46985.901489257813</v>
      </c>
      <c r="H6" s="317">
        <v>-10.641073656301625</v>
      </c>
      <c r="I6" s="316">
        <v>1299632.5366341374</v>
      </c>
      <c r="J6" s="316">
        <v>1039707.5344151643</v>
      </c>
      <c r="K6" s="316">
        <v>1184418.9939313792</v>
      </c>
    </row>
    <row r="7" spans="1:11" s="313" customFormat="1" x14ac:dyDescent="0.2">
      <c r="A7" s="304" t="s">
        <v>403</v>
      </c>
      <c r="B7" s="316">
        <v>78577</v>
      </c>
      <c r="C7" s="316">
        <v>85887</v>
      </c>
      <c r="D7" s="316">
        <v>164464</v>
      </c>
      <c r="E7" s="316">
        <v>84832.309936523438</v>
      </c>
      <c r="F7" s="316">
        <v>73375.11669921875</v>
      </c>
      <c r="G7" s="316">
        <v>158207.42663574219</v>
      </c>
      <c r="H7" s="317">
        <v>12.880829727627763</v>
      </c>
      <c r="I7" s="316">
        <v>1079607.3906680511</v>
      </c>
      <c r="J7" s="316">
        <v>854321.57019361202</v>
      </c>
      <c r="K7" s="316">
        <v>961957.79402022436</v>
      </c>
    </row>
    <row r="8" spans="1:11" s="313" customFormat="1" x14ac:dyDescent="0.2">
      <c r="A8" s="304" t="s">
        <v>415</v>
      </c>
      <c r="B8" s="316">
        <v>86483</v>
      </c>
      <c r="C8" s="316">
        <v>105405</v>
      </c>
      <c r="D8" s="316">
        <v>191888</v>
      </c>
      <c r="E8" s="316">
        <v>77214.55029296875</v>
      </c>
      <c r="F8" s="316">
        <v>69594.003601074219</v>
      </c>
      <c r="G8" s="316">
        <v>146808.55389404297</v>
      </c>
      <c r="H8" s="317">
        <v>20.370338595491045</v>
      </c>
      <c r="I8" s="316">
        <v>892829.22994078323</v>
      </c>
      <c r="J8" s="316">
        <v>660253.34283074061</v>
      </c>
      <c r="K8" s="316">
        <v>765074.17813538609</v>
      </c>
    </row>
    <row r="9" spans="1:11" s="313" customFormat="1" x14ac:dyDescent="0.2">
      <c r="A9" s="304" t="s">
        <v>414</v>
      </c>
      <c r="B9" s="316">
        <v>75651</v>
      </c>
      <c r="C9" s="316">
        <v>81389</v>
      </c>
      <c r="D9" s="316">
        <v>157040</v>
      </c>
      <c r="E9" s="316">
        <v>59693.244262695313</v>
      </c>
      <c r="F9" s="316">
        <v>44968.874420166016</v>
      </c>
      <c r="G9" s="316">
        <v>104662.11868286133</v>
      </c>
      <c r="H9" s="317">
        <v>20.279580706304422</v>
      </c>
      <c r="I9" s="316">
        <v>789060.87510667823</v>
      </c>
      <c r="J9" s="316">
        <v>552517.83926778822</v>
      </c>
      <c r="K9" s="316">
        <v>666467.89787863812</v>
      </c>
    </row>
    <row r="10" spans="1:11" s="313" customFormat="1" x14ac:dyDescent="0.2">
      <c r="A10" s="304" t="s">
        <v>413</v>
      </c>
      <c r="B10" s="316">
        <v>88303</v>
      </c>
      <c r="C10" s="316">
        <v>83135</v>
      </c>
      <c r="D10" s="316">
        <v>171438</v>
      </c>
      <c r="E10" s="316">
        <v>62558.446136474609</v>
      </c>
      <c r="F10" s="316">
        <v>41371.569671630859</v>
      </c>
      <c r="G10" s="316">
        <v>103930.01580810547</v>
      </c>
      <c r="H10" s="317">
        <v>21.965611312795865</v>
      </c>
      <c r="I10" s="316">
        <v>708452.1039656027</v>
      </c>
      <c r="J10" s="316">
        <v>497643.22693968675</v>
      </c>
      <c r="K10" s="316">
        <v>606225.08316770766</v>
      </c>
    </row>
    <row r="11" spans="1:11" s="313" customFormat="1" x14ac:dyDescent="0.2">
      <c r="A11" s="304" t="s">
        <v>412</v>
      </c>
      <c r="B11" s="316">
        <v>100118</v>
      </c>
      <c r="C11" s="316">
        <v>85016</v>
      </c>
      <c r="D11" s="316">
        <v>185134</v>
      </c>
      <c r="E11" s="316">
        <v>56421.413909912109</v>
      </c>
      <c r="F11" s="316">
        <v>37579.461090087891</v>
      </c>
      <c r="G11" s="316">
        <v>94000.875</v>
      </c>
      <c r="H11" s="317">
        <v>24.340862775260486</v>
      </c>
      <c r="I11" s="316">
        <v>563549.15110082214</v>
      </c>
      <c r="J11" s="316">
        <v>442028.1016524877</v>
      </c>
      <c r="K11" s="316">
        <v>507745.06573616952</v>
      </c>
    </row>
    <row r="12" spans="1:11" s="313" customFormat="1" x14ac:dyDescent="0.2">
      <c r="A12" s="304" t="s">
        <v>411</v>
      </c>
      <c r="B12" s="316">
        <v>101609</v>
      </c>
      <c r="C12" s="316">
        <v>85053</v>
      </c>
      <c r="D12" s="316">
        <v>186662</v>
      </c>
      <c r="E12" s="316">
        <v>40637.1201171875</v>
      </c>
      <c r="F12" s="316">
        <v>29713.476676940918</v>
      </c>
      <c r="G12" s="316">
        <v>70350.596794128418</v>
      </c>
      <c r="H12" s="317">
        <v>32.653356972202374</v>
      </c>
      <c r="I12" s="316">
        <v>399936.22727501992</v>
      </c>
      <c r="J12" s="316">
        <v>349352.48229857755</v>
      </c>
      <c r="K12" s="316">
        <v>376887.61930188478</v>
      </c>
    </row>
    <row r="13" spans="1:11" s="313" customFormat="1" x14ac:dyDescent="0.2">
      <c r="A13" s="304" t="s">
        <v>410</v>
      </c>
      <c r="B13" s="316">
        <v>49787</v>
      </c>
      <c r="C13" s="316">
        <v>42586</v>
      </c>
      <c r="D13" s="316">
        <v>92373</v>
      </c>
      <c r="E13" s="316">
        <v>11797.613226890564</v>
      </c>
      <c r="F13" s="316">
        <v>9572.5796985626221</v>
      </c>
      <c r="G13" s="316">
        <v>21370.192925453186</v>
      </c>
      <c r="H13" s="317">
        <v>60.721216772127164</v>
      </c>
      <c r="I13" s="316">
        <v>236961.72147127893</v>
      </c>
      <c r="J13" s="316">
        <v>224782.31575077775</v>
      </c>
      <c r="K13" s="316">
        <v>231346.74553660903</v>
      </c>
    </row>
    <row r="14" spans="1:11" s="313" customFormat="1" x14ac:dyDescent="0.2">
      <c r="A14" s="304" t="s">
        <v>409</v>
      </c>
      <c r="B14" s="316">
        <v>13008</v>
      </c>
      <c r="C14" s="316">
        <v>8440</v>
      </c>
      <c r="D14" s="316">
        <v>21448</v>
      </c>
      <c r="E14" s="316">
        <v>1369.2923221588135</v>
      </c>
      <c r="F14" s="316">
        <v>867.93069458007813</v>
      </c>
      <c r="G14" s="316">
        <v>2237.2230167388916</v>
      </c>
      <c r="H14" s="317">
        <v>120.99159819860041</v>
      </c>
      <c r="I14" s="316">
        <v>105265.39991995798</v>
      </c>
      <c r="J14" s="316">
        <v>102835.39035308982</v>
      </c>
      <c r="K14" s="316">
        <v>104309.16713627805</v>
      </c>
    </row>
    <row r="15" spans="1:11" s="312" customFormat="1" x14ac:dyDescent="0.2">
      <c r="A15" s="301" t="s">
        <v>62</v>
      </c>
      <c r="B15" s="314">
        <v>624683</v>
      </c>
      <c r="C15" s="314">
        <v>600049</v>
      </c>
      <c r="D15" s="314">
        <v>1224732</v>
      </c>
      <c r="E15" s="314">
        <v>436537.3818359375</v>
      </c>
      <c r="F15" s="314">
        <v>331674.8505859375</v>
      </c>
      <c r="G15" s="314">
        <v>768212.232421875</v>
      </c>
      <c r="H15" s="315">
        <v>18.023644880124799</v>
      </c>
      <c r="I15" s="314">
        <v>698814.24952485901</v>
      </c>
      <c r="J15" s="314">
        <v>552746.27669729898</v>
      </c>
      <c r="K15" s="314">
        <v>627249.25324223994</v>
      </c>
    </row>
  </sheetData>
  <mergeCells count="4">
    <mergeCell ref="A2:A3"/>
    <mergeCell ref="B2:D2"/>
    <mergeCell ref="E2:H2"/>
    <mergeCell ref="I2:K2"/>
  </mergeCells>
  <pageMargins left="0.75" right="0.75" top="1" bottom="1" header="0.5" footer="0.5"/>
  <headerFooter alignWithMargins="0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22C73-E833-457F-B42D-7AD39123E9F1}">
  <dimension ref="A1:J15"/>
  <sheetViews>
    <sheetView workbookViewId="0"/>
  </sheetViews>
  <sheetFormatPr defaultRowHeight="11.25" x14ac:dyDescent="0.2"/>
  <cols>
    <col min="1" max="1" width="14.7109375" style="297" customWidth="1"/>
    <col min="2" max="10" width="10.5703125" style="297" customWidth="1"/>
    <col min="11" max="16384" width="9.140625" style="297"/>
  </cols>
  <sheetData>
    <row r="1" spans="1:10" s="322" customFormat="1" ht="15" customHeight="1" x14ac:dyDescent="0.25">
      <c r="A1" s="318" t="s">
        <v>429</v>
      </c>
      <c r="B1" s="325"/>
      <c r="C1" s="325"/>
      <c r="D1" s="325"/>
      <c r="E1" s="324"/>
      <c r="F1" s="324"/>
      <c r="G1" s="324"/>
      <c r="H1" s="323"/>
      <c r="I1" s="323"/>
      <c r="J1" s="323"/>
    </row>
    <row r="2" spans="1:10" s="308" customFormat="1" ht="17.25" customHeight="1" x14ac:dyDescent="0.25">
      <c r="A2" s="368" t="s">
        <v>421</v>
      </c>
      <c r="B2" s="368" t="s">
        <v>420</v>
      </c>
      <c r="C2" s="380"/>
      <c r="D2" s="380"/>
      <c r="E2" s="368" t="s">
        <v>428</v>
      </c>
      <c r="F2" s="380"/>
      <c r="G2" s="380"/>
      <c r="H2" s="368" t="s">
        <v>427</v>
      </c>
      <c r="I2" s="380"/>
      <c r="J2" s="380"/>
    </row>
    <row r="3" spans="1:10" ht="17.25" customHeight="1" x14ac:dyDescent="0.2">
      <c r="A3" s="379"/>
      <c r="B3" s="306" t="s">
        <v>388</v>
      </c>
      <c r="C3" s="306" t="s">
        <v>387</v>
      </c>
      <c r="D3" s="306" t="s">
        <v>239</v>
      </c>
      <c r="E3" s="306" t="s">
        <v>388</v>
      </c>
      <c r="F3" s="306" t="s">
        <v>387</v>
      </c>
      <c r="G3" s="306" t="s">
        <v>239</v>
      </c>
      <c r="H3" s="306" t="s">
        <v>388</v>
      </c>
      <c r="I3" s="306" t="s">
        <v>387</v>
      </c>
      <c r="J3" s="306" t="s">
        <v>239</v>
      </c>
    </row>
    <row r="4" spans="1:10" x14ac:dyDescent="0.2">
      <c r="A4" s="321" t="s">
        <v>426</v>
      </c>
      <c r="B4" s="320">
        <v>12</v>
      </c>
      <c r="C4" s="320">
        <v>4</v>
      </c>
      <c r="D4" s="320">
        <v>16</v>
      </c>
      <c r="E4" s="320">
        <v>0.45675501227378845</v>
      </c>
      <c r="F4" s="320">
        <v>0.32739999890327454</v>
      </c>
      <c r="G4" s="320">
        <v>0.78415501117706299</v>
      </c>
      <c r="H4" s="320">
        <v>38062.917689482369</v>
      </c>
      <c r="I4" s="320">
        <v>81849.999725818634</v>
      </c>
      <c r="J4" s="320">
        <v>49009.688198566437</v>
      </c>
    </row>
    <row r="5" spans="1:10" x14ac:dyDescent="0.2">
      <c r="A5" s="321" t="s">
        <v>402</v>
      </c>
      <c r="B5" s="320">
        <v>40</v>
      </c>
      <c r="C5" s="320">
        <v>14</v>
      </c>
      <c r="D5" s="320">
        <v>54</v>
      </c>
      <c r="E5" s="320">
        <v>3.2643909454345703</v>
      </c>
      <c r="F5" s="320">
        <v>1.6563860177993774</v>
      </c>
      <c r="G5" s="320">
        <v>4.9207769632339478</v>
      </c>
      <c r="H5" s="320">
        <v>81609.773635864258</v>
      </c>
      <c r="I5" s="320">
        <v>118313.28698566981</v>
      </c>
      <c r="J5" s="320">
        <v>91125.499319147173</v>
      </c>
    </row>
    <row r="6" spans="1:10" x14ac:dyDescent="0.2">
      <c r="A6" s="321" t="s">
        <v>403</v>
      </c>
      <c r="B6" s="320">
        <v>834</v>
      </c>
      <c r="C6" s="320">
        <v>265</v>
      </c>
      <c r="D6" s="320">
        <v>1099</v>
      </c>
      <c r="E6" s="320">
        <v>116.39032745361328</v>
      </c>
      <c r="F6" s="320">
        <v>19.073074340820313</v>
      </c>
      <c r="G6" s="320">
        <v>135.46340179443359</v>
      </c>
      <c r="H6" s="320">
        <v>139556.7475462989</v>
      </c>
      <c r="I6" s="320">
        <v>71973.865437057771</v>
      </c>
      <c r="J6" s="320">
        <v>123260.60217873848</v>
      </c>
    </row>
    <row r="7" spans="1:10" x14ac:dyDescent="0.2">
      <c r="A7" s="321" t="s">
        <v>415</v>
      </c>
      <c r="B7" s="320">
        <v>21694</v>
      </c>
      <c r="C7" s="320">
        <v>22054</v>
      </c>
      <c r="D7" s="320">
        <v>43748</v>
      </c>
      <c r="E7" s="320">
        <v>3525.27734375</v>
      </c>
      <c r="F7" s="320">
        <v>3168.8408203125</v>
      </c>
      <c r="G7" s="320">
        <v>6694.1181640625</v>
      </c>
      <c r="H7" s="320">
        <v>162500.10803678437</v>
      </c>
      <c r="I7" s="320">
        <v>143685.53642479822</v>
      </c>
      <c r="J7" s="320">
        <v>153015.41016875056</v>
      </c>
    </row>
    <row r="8" spans="1:10" x14ac:dyDescent="0.2">
      <c r="A8" s="321" t="s">
        <v>414</v>
      </c>
      <c r="B8" s="320">
        <v>75226</v>
      </c>
      <c r="C8" s="320">
        <v>88454</v>
      </c>
      <c r="D8" s="320">
        <v>163680</v>
      </c>
      <c r="E8" s="320">
        <v>11680.33984375</v>
      </c>
      <c r="F8" s="320">
        <v>12527.232421875</v>
      </c>
      <c r="G8" s="320">
        <v>24207.572265625</v>
      </c>
      <c r="H8" s="320">
        <v>155269.98436378382</v>
      </c>
      <c r="I8" s="320">
        <v>141624.26144521445</v>
      </c>
      <c r="J8" s="320">
        <v>147895.72498548997</v>
      </c>
    </row>
    <row r="9" spans="1:10" x14ac:dyDescent="0.2">
      <c r="A9" s="321" t="s">
        <v>413</v>
      </c>
      <c r="B9" s="320">
        <v>118087</v>
      </c>
      <c r="C9" s="320">
        <v>135515</v>
      </c>
      <c r="D9" s="320">
        <v>253602</v>
      </c>
      <c r="E9" s="320">
        <v>17882.712890625</v>
      </c>
      <c r="F9" s="320">
        <v>18304.76171875</v>
      </c>
      <c r="G9" s="320">
        <v>36187.474609375</v>
      </c>
      <c r="H9" s="320">
        <v>151436.76179956304</v>
      </c>
      <c r="I9" s="320">
        <v>135075.53937755967</v>
      </c>
      <c r="J9" s="320">
        <v>142693.9638069692</v>
      </c>
    </row>
    <row r="10" spans="1:10" x14ac:dyDescent="0.2">
      <c r="A10" s="321" t="s">
        <v>412</v>
      </c>
      <c r="B10" s="320">
        <v>169676</v>
      </c>
      <c r="C10" s="320">
        <v>183003</v>
      </c>
      <c r="D10" s="320">
        <v>352679</v>
      </c>
      <c r="E10" s="320">
        <v>26035.091796875</v>
      </c>
      <c r="F10" s="320">
        <v>22546.255859375</v>
      </c>
      <c r="G10" s="320">
        <v>48581.34765625</v>
      </c>
      <c r="H10" s="320">
        <v>153440.03746478583</v>
      </c>
      <c r="I10" s="320">
        <v>123201.56423323661</v>
      </c>
      <c r="J10" s="320">
        <v>137749.47659557275</v>
      </c>
    </row>
    <row r="11" spans="1:10" x14ac:dyDescent="0.2">
      <c r="A11" s="321" t="s">
        <v>411</v>
      </c>
      <c r="B11" s="320">
        <v>220319</v>
      </c>
      <c r="C11" s="320">
        <v>231307</v>
      </c>
      <c r="D11" s="320">
        <v>451626</v>
      </c>
      <c r="E11" s="320">
        <v>32687.619140625</v>
      </c>
      <c r="F11" s="320">
        <v>25002.544921875</v>
      </c>
      <c r="G11" s="320">
        <v>57690.1640625</v>
      </c>
      <c r="H11" s="320">
        <v>148364.95781401059</v>
      </c>
      <c r="I11" s="320">
        <v>108092.46984256853</v>
      </c>
      <c r="J11" s="320">
        <v>127738.80171314317</v>
      </c>
    </row>
    <row r="12" spans="1:10" x14ac:dyDescent="0.2">
      <c r="A12" s="321" t="s">
        <v>410</v>
      </c>
      <c r="B12" s="320">
        <v>306328</v>
      </c>
      <c r="C12" s="320">
        <v>320909</v>
      </c>
      <c r="D12" s="320">
        <v>627237</v>
      </c>
      <c r="E12" s="320">
        <v>41382.484375</v>
      </c>
      <c r="F12" s="320">
        <v>31723.470703125</v>
      </c>
      <c r="G12" s="320">
        <v>73105.955078125</v>
      </c>
      <c r="H12" s="320">
        <v>135092.07246807346</v>
      </c>
      <c r="I12" s="320">
        <v>98855.035861022916</v>
      </c>
      <c r="J12" s="320">
        <v>116552.36390411441</v>
      </c>
    </row>
    <row r="13" spans="1:10" x14ac:dyDescent="0.2">
      <c r="A13" s="321" t="s">
        <v>425</v>
      </c>
      <c r="B13" s="320">
        <v>275176</v>
      </c>
      <c r="C13" s="320">
        <v>276863</v>
      </c>
      <c r="D13" s="320">
        <v>552039</v>
      </c>
      <c r="E13" s="320">
        <v>28054.82421875</v>
      </c>
      <c r="F13" s="320">
        <v>25317.10546875</v>
      </c>
      <c r="G13" s="320">
        <v>53371.9296875</v>
      </c>
      <c r="H13" s="320">
        <v>101952.29314602292</v>
      </c>
      <c r="I13" s="320">
        <v>91442.71884921423</v>
      </c>
      <c r="J13" s="320">
        <v>96681.447664929481</v>
      </c>
    </row>
    <row r="14" spans="1:10" x14ac:dyDescent="0.2">
      <c r="A14" s="321" t="s">
        <v>424</v>
      </c>
      <c r="B14" s="320">
        <v>226654</v>
      </c>
      <c r="C14" s="320">
        <v>191349</v>
      </c>
      <c r="D14" s="320">
        <v>418003</v>
      </c>
      <c r="E14" s="320">
        <v>9697.705078125</v>
      </c>
      <c r="F14" s="320">
        <v>7957.5576171875</v>
      </c>
      <c r="G14" s="320">
        <v>17655.2626953125</v>
      </c>
      <c r="H14" s="320">
        <v>42786.383995539451</v>
      </c>
      <c r="I14" s="320">
        <v>41586.61721350778</v>
      </c>
      <c r="J14" s="320">
        <v>42237.167425383312</v>
      </c>
    </row>
    <row r="15" spans="1:10" s="298" customFormat="1" x14ac:dyDescent="0.2">
      <c r="A15" s="301" t="s">
        <v>62</v>
      </c>
      <c r="B15" s="319">
        <v>1414046</v>
      </c>
      <c r="C15" s="319">
        <v>1449737</v>
      </c>
      <c r="D15" s="319">
        <v>2863783</v>
      </c>
      <c r="E15" s="319">
        <v>171066.15625</v>
      </c>
      <c r="F15" s="319">
        <v>146568.828125</v>
      </c>
      <c r="G15" s="319">
        <v>317634.984375</v>
      </c>
      <c r="H15" s="319">
        <v>120976.37293977707</v>
      </c>
      <c r="I15" s="319">
        <v>101100.28793153516</v>
      </c>
      <c r="J15" s="319">
        <v>110914.47374853471</v>
      </c>
    </row>
  </sheetData>
  <mergeCells count="4">
    <mergeCell ref="A2:A3"/>
    <mergeCell ref="B2:D2"/>
    <mergeCell ref="E2:G2"/>
    <mergeCell ref="H2:J2"/>
  </mergeCells>
  <pageMargins left="0.75" right="0.75" top="1" bottom="1" header="0.5" footer="0.5"/>
  <headerFooter alignWithMargins="0"/>
  <legacy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2272-5DEB-4628-9E9A-9D7EB82C482F}">
  <dimension ref="A1:M15"/>
  <sheetViews>
    <sheetView workbookViewId="0"/>
  </sheetViews>
  <sheetFormatPr defaultRowHeight="11.25" x14ac:dyDescent="0.2"/>
  <cols>
    <col min="1" max="1" width="12.140625" style="297" customWidth="1"/>
    <col min="2" max="13" width="10.5703125" style="297" customWidth="1"/>
    <col min="14" max="16384" width="9.140625" style="297"/>
  </cols>
  <sheetData>
    <row r="1" spans="1:13" ht="14.25" customHeight="1" x14ac:dyDescent="0.2">
      <c r="A1" s="328" t="s">
        <v>431</v>
      </c>
      <c r="B1" s="324"/>
      <c r="C1" s="310"/>
      <c r="D1" s="310"/>
      <c r="E1" s="310"/>
      <c r="F1" s="310"/>
      <c r="G1" s="310"/>
      <c r="H1" s="309"/>
      <c r="I1" s="309"/>
      <c r="J1" s="309"/>
      <c r="K1" s="309"/>
      <c r="L1" s="309"/>
      <c r="M1" s="309"/>
    </row>
    <row r="2" spans="1:13" s="308" customFormat="1" ht="19.5" customHeight="1" x14ac:dyDescent="0.25">
      <c r="A2" s="368" t="s">
        <v>421</v>
      </c>
      <c r="B2" s="368" t="s">
        <v>420</v>
      </c>
      <c r="C2" s="380"/>
      <c r="D2" s="380"/>
      <c r="E2" s="368" t="s">
        <v>428</v>
      </c>
      <c r="F2" s="380"/>
      <c r="G2" s="380"/>
      <c r="H2" s="368" t="s">
        <v>427</v>
      </c>
      <c r="I2" s="380"/>
      <c r="J2" s="380"/>
      <c r="K2" s="368" t="s">
        <v>430</v>
      </c>
      <c r="L2" s="379"/>
      <c r="M2" s="379"/>
    </row>
    <row r="3" spans="1:13" ht="15.75" customHeight="1" x14ac:dyDescent="0.2">
      <c r="A3" s="379"/>
      <c r="B3" s="306" t="s">
        <v>388</v>
      </c>
      <c r="C3" s="306" t="s">
        <v>387</v>
      </c>
      <c r="D3" s="306" t="s">
        <v>239</v>
      </c>
      <c r="E3" s="306" t="s">
        <v>388</v>
      </c>
      <c r="F3" s="306" t="s">
        <v>387</v>
      </c>
      <c r="G3" s="306" t="s">
        <v>239</v>
      </c>
      <c r="H3" s="306" t="s">
        <v>388</v>
      </c>
      <c r="I3" s="306" t="s">
        <v>387</v>
      </c>
      <c r="J3" s="306" t="s">
        <v>239</v>
      </c>
      <c r="K3" s="306" t="s">
        <v>388</v>
      </c>
      <c r="L3" s="306" t="s">
        <v>387</v>
      </c>
      <c r="M3" s="306" t="s">
        <v>239</v>
      </c>
    </row>
    <row r="4" spans="1:13" x14ac:dyDescent="0.2">
      <c r="A4" s="321" t="s">
        <v>426</v>
      </c>
      <c r="B4" s="320">
        <v>2933</v>
      </c>
      <c r="C4" s="320">
        <v>1687</v>
      </c>
      <c r="D4" s="320">
        <v>4620</v>
      </c>
      <c r="E4" s="320">
        <v>173.18861389160156</v>
      </c>
      <c r="F4" s="320">
        <v>76.560455322265625</v>
      </c>
      <c r="G4" s="320">
        <v>249.74906921386719</v>
      </c>
      <c r="H4" s="320">
        <v>59048.282949744826</v>
      </c>
      <c r="I4" s="320">
        <v>45382.605407389223</v>
      </c>
      <c r="J4" s="320">
        <v>54058.240089581639</v>
      </c>
      <c r="K4" s="327">
        <v>98.757824718378856</v>
      </c>
      <c r="L4" s="327">
        <v>101.52521212899101</v>
      </c>
      <c r="M4" s="327">
        <v>99.606165978974872</v>
      </c>
    </row>
    <row r="5" spans="1:13" x14ac:dyDescent="0.2">
      <c r="A5" s="321" t="s">
        <v>402</v>
      </c>
      <c r="B5" s="320">
        <v>7882</v>
      </c>
      <c r="C5" s="320">
        <v>5163</v>
      </c>
      <c r="D5" s="320">
        <v>13045</v>
      </c>
      <c r="E5" s="320">
        <v>548.89361572265625</v>
      </c>
      <c r="F5" s="320">
        <v>248.76718139648438</v>
      </c>
      <c r="G5" s="320">
        <v>797.66079711914063</v>
      </c>
      <c r="H5" s="320">
        <v>69638.875377144912</v>
      </c>
      <c r="I5" s="320">
        <v>48182.680882526511</v>
      </c>
      <c r="J5" s="320">
        <v>61146.860645392153</v>
      </c>
      <c r="K5" s="327">
        <v>66.506409989110509</v>
      </c>
      <c r="L5" s="327">
        <v>81.72341072056625</v>
      </c>
      <c r="M5" s="327">
        <v>71.252149525194383</v>
      </c>
    </row>
    <row r="6" spans="1:13" x14ac:dyDescent="0.2">
      <c r="A6" s="321" t="s">
        <v>403</v>
      </c>
      <c r="B6" s="320">
        <v>28862</v>
      </c>
      <c r="C6" s="320">
        <v>21718</v>
      </c>
      <c r="D6" s="320">
        <v>50580</v>
      </c>
      <c r="E6" s="320">
        <v>2307.41748046875</v>
      </c>
      <c r="F6" s="320">
        <v>1281.293701171875</v>
      </c>
      <c r="G6" s="320">
        <v>3588.711181640625</v>
      </c>
      <c r="H6" s="320">
        <v>79946.555348511887</v>
      </c>
      <c r="I6" s="320">
        <v>58996.855197157885</v>
      </c>
      <c r="J6" s="320">
        <v>70951.189830775504</v>
      </c>
      <c r="K6" s="327">
        <v>51.664961059897067</v>
      </c>
      <c r="L6" s="327">
        <v>65.525194548432893</v>
      </c>
      <c r="M6" s="327">
        <v>56.613542588688041</v>
      </c>
    </row>
    <row r="7" spans="1:13" x14ac:dyDescent="0.2">
      <c r="A7" s="321" t="s">
        <v>415</v>
      </c>
      <c r="B7" s="320">
        <v>84367</v>
      </c>
      <c r="C7" s="320">
        <v>95230</v>
      </c>
      <c r="D7" s="320">
        <v>179597</v>
      </c>
      <c r="E7" s="320">
        <v>7436.49169921875</v>
      </c>
      <c r="F7" s="320">
        <v>6493.23876953125</v>
      </c>
      <c r="G7" s="320">
        <v>13929.73046875</v>
      </c>
      <c r="H7" s="320">
        <v>88144.555326356873</v>
      </c>
      <c r="I7" s="320">
        <v>68184.802788315137</v>
      </c>
      <c r="J7" s="320">
        <v>77561.042048308154</v>
      </c>
      <c r="K7" s="327">
        <v>36.795363867278482</v>
      </c>
      <c r="L7" s="327">
        <v>47.810598208638453</v>
      </c>
      <c r="M7" s="327">
        <v>41.930032254527539</v>
      </c>
    </row>
    <row r="8" spans="1:13" x14ac:dyDescent="0.2">
      <c r="A8" s="321" t="s">
        <v>414</v>
      </c>
      <c r="B8" s="320">
        <v>90368</v>
      </c>
      <c r="C8" s="320">
        <v>109673</v>
      </c>
      <c r="D8" s="320">
        <v>200041</v>
      </c>
      <c r="E8" s="320">
        <v>7064.15869140625</v>
      </c>
      <c r="F8" s="320">
        <v>6446.88623046875</v>
      </c>
      <c r="G8" s="320">
        <v>13511.044921875</v>
      </c>
      <c r="H8" s="320">
        <v>78171.019513613792</v>
      </c>
      <c r="I8" s="320">
        <v>58782.80187893784</v>
      </c>
      <c r="J8" s="320">
        <v>67541.378626756516</v>
      </c>
      <c r="K8" s="327">
        <v>30.116506099887907</v>
      </c>
      <c r="L8" s="327">
        <v>40.70993120391892</v>
      </c>
      <c r="M8" s="327">
        <v>35.17123035190393</v>
      </c>
    </row>
    <row r="9" spans="1:13" x14ac:dyDescent="0.2">
      <c r="A9" s="321" t="s">
        <v>413</v>
      </c>
      <c r="B9" s="320">
        <v>78836</v>
      </c>
      <c r="C9" s="320">
        <v>84416</v>
      </c>
      <c r="D9" s="320">
        <v>163252</v>
      </c>
      <c r="E9" s="320">
        <v>5624.74951171875</v>
      </c>
      <c r="F9" s="320">
        <v>4359.15771484375</v>
      </c>
      <c r="G9" s="320">
        <v>9983.9072265625</v>
      </c>
      <c r="H9" s="320">
        <v>71347.474652680874</v>
      </c>
      <c r="I9" s="320">
        <v>51638.998706924634</v>
      </c>
      <c r="J9" s="320">
        <v>61156.41601060018</v>
      </c>
      <c r="K9" s="327">
        <v>27.983620277534925</v>
      </c>
      <c r="L9" s="327">
        <v>37.782749588213122</v>
      </c>
      <c r="M9" s="327">
        <v>32.262100552246139</v>
      </c>
    </row>
    <row r="10" spans="1:13" x14ac:dyDescent="0.2">
      <c r="A10" s="321" t="s">
        <v>412</v>
      </c>
      <c r="B10" s="320">
        <v>91986</v>
      </c>
      <c r="C10" s="320">
        <v>85850</v>
      </c>
      <c r="D10" s="320">
        <v>177836</v>
      </c>
      <c r="E10" s="320">
        <v>6359.71337890625</v>
      </c>
      <c r="F10" s="320">
        <v>4298.98046875</v>
      </c>
      <c r="G10" s="320">
        <v>10658.69384765625</v>
      </c>
      <c r="H10" s="320">
        <v>69137.84031163709</v>
      </c>
      <c r="I10" s="320">
        <v>50075.485949330228</v>
      </c>
      <c r="J10" s="320">
        <v>59935.524008953471</v>
      </c>
      <c r="K10" s="327">
        <v>26.942093759906665</v>
      </c>
      <c r="L10" s="327">
        <v>34.900168803649848</v>
      </c>
      <c r="M10" s="327">
        <v>30.151831244713168</v>
      </c>
    </row>
    <row r="11" spans="1:13" x14ac:dyDescent="0.2">
      <c r="A11" s="321" t="s">
        <v>411</v>
      </c>
      <c r="B11" s="320">
        <v>103361</v>
      </c>
      <c r="C11" s="320">
        <v>87352</v>
      </c>
      <c r="D11" s="320">
        <v>190713</v>
      </c>
      <c r="E11" s="320">
        <v>6447.28369140625</v>
      </c>
      <c r="F11" s="320">
        <v>4061.4951171875</v>
      </c>
      <c r="G11" s="320">
        <v>10508.77880859375</v>
      </c>
      <c r="H11" s="320">
        <v>62376.367212064994</v>
      </c>
      <c r="I11" s="320">
        <v>46495.731261877234</v>
      </c>
      <c r="J11" s="320">
        <v>55102.582459474448</v>
      </c>
      <c r="K11" s="327">
        <v>25.908994726385576</v>
      </c>
      <c r="L11" s="327">
        <v>32.113481315450379</v>
      </c>
      <c r="M11" s="327">
        <v>28.306941475967427</v>
      </c>
    </row>
    <row r="12" spans="1:13" x14ac:dyDescent="0.2">
      <c r="A12" s="321" t="s">
        <v>410</v>
      </c>
      <c r="B12" s="320">
        <v>103786</v>
      </c>
      <c r="C12" s="320">
        <v>86846</v>
      </c>
      <c r="D12" s="320">
        <v>190632</v>
      </c>
      <c r="E12" s="320">
        <v>5946.2109375</v>
      </c>
      <c r="F12" s="320">
        <v>3895.499267578125</v>
      </c>
      <c r="G12" s="320">
        <v>9841.710205078125</v>
      </c>
      <c r="H12" s="320">
        <v>57292.99652650646</v>
      </c>
      <c r="I12" s="320">
        <v>44855.252603207111</v>
      </c>
      <c r="J12" s="320">
        <v>51626.747896880508</v>
      </c>
      <c r="K12" s="327">
        <v>23.459657049197556</v>
      </c>
      <c r="L12" s="327">
        <v>27.476279247290904</v>
      </c>
      <c r="M12" s="327">
        <v>25.049497483915626</v>
      </c>
    </row>
    <row r="13" spans="1:13" x14ac:dyDescent="0.2">
      <c r="A13" s="321" t="s">
        <v>425</v>
      </c>
      <c r="B13" s="320">
        <v>50266</v>
      </c>
      <c r="C13" s="320">
        <v>43057</v>
      </c>
      <c r="D13" s="320">
        <v>93323</v>
      </c>
      <c r="E13" s="320">
        <v>2776.600341796875</v>
      </c>
      <c r="F13" s="320">
        <v>2261.8525390625</v>
      </c>
      <c r="G13" s="320">
        <v>5038.452880859375</v>
      </c>
      <c r="H13" s="320">
        <v>55238.139931501908</v>
      </c>
      <c r="I13" s="320">
        <v>52531.586944341223</v>
      </c>
      <c r="J13" s="320">
        <v>53989.401121474606</v>
      </c>
      <c r="K13" s="327">
        <v>19.782963178874795</v>
      </c>
      <c r="L13" s="327">
        <v>20.716739230019641</v>
      </c>
      <c r="M13" s="327">
        <v>20.202152120825858</v>
      </c>
    </row>
    <row r="14" spans="1:13" x14ac:dyDescent="0.2">
      <c r="A14" s="321" t="s">
        <v>424</v>
      </c>
      <c r="B14" s="320">
        <v>13089</v>
      </c>
      <c r="C14" s="320">
        <v>8503</v>
      </c>
      <c r="D14" s="320">
        <v>21592</v>
      </c>
      <c r="E14" s="320">
        <v>522.96844482421875</v>
      </c>
      <c r="F14" s="320">
        <v>358.03533935546875</v>
      </c>
      <c r="G14" s="320">
        <v>881.0037841796875</v>
      </c>
      <c r="H14" s="320">
        <v>39954.805166492377</v>
      </c>
      <c r="I14" s="320">
        <v>42106.943355929521</v>
      </c>
      <c r="J14" s="320">
        <v>40802.324202467928</v>
      </c>
      <c r="K14" s="327">
        <v>19.23815971985157</v>
      </c>
      <c r="L14" s="327">
        <v>20.395494771525172</v>
      </c>
      <c r="M14" s="327">
        <v>19.708494643962887</v>
      </c>
    </row>
    <row r="15" spans="1:13" s="298" customFormat="1" x14ac:dyDescent="0.2">
      <c r="A15" s="301" t="s">
        <v>62</v>
      </c>
      <c r="B15" s="319">
        <v>655736</v>
      </c>
      <c r="C15" s="319">
        <v>629495</v>
      </c>
      <c r="D15" s="319">
        <v>1285231</v>
      </c>
      <c r="E15" s="319">
        <v>45207.6796875</v>
      </c>
      <c r="F15" s="319">
        <v>33781.765625</v>
      </c>
      <c r="G15" s="319">
        <v>78989.4453125</v>
      </c>
      <c r="H15" s="319">
        <v>68941.890772353509</v>
      </c>
      <c r="I15" s="319">
        <v>53664.867274561358</v>
      </c>
      <c r="J15" s="319">
        <v>61459.337124999322</v>
      </c>
      <c r="K15" s="326">
        <v>30.07169343289468</v>
      </c>
      <c r="L15" s="326">
        <v>38.225266450604593</v>
      </c>
      <c r="M15" s="326">
        <v>33.55876808699422</v>
      </c>
    </row>
  </sheetData>
  <mergeCells count="5">
    <mergeCell ref="K2:M2"/>
    <mergeCell ref="A2:A3"/>
    <mergeCell ref="B2:D2"/>
    <mergeCell ref="E2:G2"/>
    <mergeCell ref="H2:J2"/>
  </mergeCells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61CAF-C8C4-4A10-AE26-5574A27D02CD}">
  <dimension ref="A1:E16"/>
  <sheetViews>
    <sheetView workbookViewId="0"/>
  </sheetViews>
  <sheetFormatPr defaultRowHeight="11.25" x14ac:dyDescent="0.2"/>
  <cols>
    <col min="1" max="1" width="31.140625" style="1" customWidth="1"/>
    <col min="2" max="5" width="12.28515625" style="1" customWidth="1"/>
    <col min="6" max="16384" width="9.140625" style="1"/>
  </cols>
  <sheetData>
    <row r="1" spans="1:5" s="3" customFormat="1" ht="12" thickBot="1" x14ac:dyDescent="0.3">
      <c r="A1" s="25" t="s">
        <v>86</v>
      </c>
    </row>
    <row r="2" spans="1:5" s="63" customFormat="1" x14ac:dyDescent="0.2">
      <c r="A2" s="66" t="s">
        <v>85</v>
      </c>
      <c r="B2" s="65">
        <v>2000</v>
      </c>
      <c r="C2" s="65">
        <v>2007</v>
      </c>
      <c r="D2" s="65">
        <v>2008</v>
      </c>
      <c r="E2" s="64">
        <v>2009</v>
      </c>
    </row>
    <row r="3" spans="1:5" s="62" customFormat="1" x14ac:dyDescent="0.25">
      <c r="A3" s="62" t="s">
        <v>84</v>
      </c>
      <c r="B3" s="59">
        <v>398524</v>
      </c>
      <c r="C3" s="58">
        <v>451971</v>
      </c>
      <c r="D3" s="58">
        <v>451117</v>
      </c>
      <c r="E3" s="59">
        <v>475679</v>
      </c>
    </row>
    <row r="4" spans="1:5" x14ac:dyDescent="0.2">
      <c r="A4" s="14" t="s">
        <v>60</v>
      </c>
      <c r="B4" s="54"/>
      <c r="C4" s="52"/>
      <c r="D4" s="52"/>
      <c r="E4" s="54"/>
    </row>
    <row r="5" spans="1:5" x14ac:dyDescent="0.2">
      <c r="A5" s="53" t="s">
        <v>83</v>
      </c>
      <c r="B5" s="54">
        <v>300423</v>
      </c>
      <c r="C5" s="52">
        <v>315792</v>
      </c>
      <c r="D5" s="52">
        <v>233611</v>
      </c>
      <c r="E5" s="54">
        <v>246395</v>
      </c>
    </row>
    <row r="6" spans="1:5" x14ac:dyDescent="0.2">
      <c r="A6" s="61" t="s">
        <v>82</v>
      </c>
      <c r="B6" s="54">
        <v>51753</v>
      </c>
      <c r="C6" s="52">
        <v>100680</v>
      </c>
      <c r="D6" s="52">
        <v>57413</v>
      </c>
      <c r="E6" s="54">
        <v>74762</v>
      </c>
    </row>
    <row r="7" spans="1:5" ht="22.5" x14ac:dyDescent="0.2">
      <c r="A7" s="53" t="s">
        <v>81</v>
      </c>
      <c r="B7" s="54">
        <v>38550</v>
      </c>
      <c r="C7" s="52">
        <v>30462</v>
      </c>
      <c r="D7" s="52">
        <v>20198</v>
      </c>
      <c r="E7" s="54">
        <v>26047</v>
      </c>
    </row>
    <row r="8" spans="1:5" x14ac:dyDescent="0.2">
      <c r="A8" s="35" t="s">
        <v>80</v>
      </c>
      <c r="B8" s="54">
        <v>4064</v>
      </c>
      <c r="C8" s="52">
        <v>3189</v>
      </c>
      <c r="D8" s="52">
        <v>2638</v>
      </c>
      <c r="E8" s="54">
        <v>3368</v>
      </c>
    </row>
    <row r="9" spans="1:5" ht="33.75" x14ac:dyDescent="0.2">
      <c r="A9" s="53" t="s">
        <v>79</v>
      </c>
      <c r="B9" s="6" t="s">
        <v>1</v>
      </c>
      <c r="C9" s="6" t="s">
        <v>1</v>
      </c>
      <c r="D9" s="52">
        <v>128265</v>
      </c>
      <c r="E9" s="54">
        <v>122107</v>
      </c>
    </row>
    <row r="10" spans="1:5" s="56" customFormat="1" x14ac:dyDescent="0.2">
      <c r="A10" s="60" t="s">
        <v>78</v>
      </c>
      <c r="B10" s="59">
        <v>202122</v>
      </c>
      <c r="C10" s="58">
        <v>224752</v>
      </c>
      <c r="D10" s="58">
        <v>297895</v>
      </c>
      <c r="E10" s="57">
        <v>354734</v>
      </c>
    </row>
    <row r="11" spans="1:5" s="21" customFormat="1" x14ac:dyDescent="0.2">
      <c r="A11" s="21" t="s">
        <v>60</v>
      </c>
      <c r="B11" s="54"/>
      <c r="C11" s="52"/>
      <c r="D11" s="52"/>
      <c r="E11" s="54"/>
    </row>
    <row r="12" spans="1:5" x14ac:dyDescent="0.2">
      <c r="A12" s="53" t="s">
        <v>77</v>
      </c>
      <c r="B12" s="54">
        <v>168669</v>
      </c>
      <c r="C12" s="52">
        <v>202926</v>
      </c>
      <c r="D12" s="52">
        <v>168168</v>
      </c>
      <c r="E12" s="54">
        <v>155794</v>
      </c>
    </row>
    <row r="13" spans="1:5" ht="22.5" x14ac:dyDescent="0.2">
      <c r="A13" s="53" t="s">
        <v>76</v>
      </c>
      <c r="B13" s="54">
        <v>28726</v>
      </c>
      <c r="C13" s="52">
        <v>19422</v>
      </c>
      <c r="D13" s="52">
        <v>11221</v>
      </c>
      <c r="E13" s="54">
        <v>12401</v>
      </c>
    </row>
    <row r="14" spans="1:5" s="21" customFormat="1" x14ac:dyDescent="0.2">
      <c r="A14" s="55" t="s">
        <v>75</v>
      </c>
      <c r="B14" s="54">
        <v>1655</v>
      </c>
      <c r="C14" s="52">
        <v>1389</v>
      </c>
      <c r="D14" s="52">
        <v>1324</v>
      </c>
      <c r="E14" s="54">
        <v>1385</v>
      </c>
    </row>
    <row r="15" spans="1:5" ht="33.75" x14ac:dyDescent="0.2">
      <c r="A15" s="53" t="s">
        <v>74</v>
      </c>
      <c r="B15" s="6" t="s">
        <v>1</v>
      </c>
      <c r="C15" s="6" t="s">
        <v>1</v>
      </c>
      <c r="D15" s="52">
        <v>116123</v>
      </c>
      <c r="E15" s="51">
        <v>113387</v>
      </c>
    </row>
    <row r="16" spans="1:5" s="47" customFormat="1" x14ac:dyDescent="0.2">
      <c r="A16" s="49" t="s">
        <v>73</v>
      </c>
      <c r="B16" s="6" t="s">
        <v>1</v>
      </c>
      <c r="C16" s="48" t="s">
        <v>72</v>
      </c>
      <c r="D16" s="48">
        <v>56623</v>
      </c>
      <c r="E16" s="48">
        <v>70814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1856-4C0F-4502-BE52-D79C0AD4DEB5}">
  <dimension ref="A1:E19"/>
  <sheetViews>
    <sheetView workbookViewId="0"/>
  </sheetViews>
  <sheetFormatPr defaultRowHeight="11.25" x14ac:dyDescent="0.2"/>
  <cols>
    <col min="1" max="1" width="35.42578125" style="67" customWidth="1"/>
    <col min="2" max="5" width="12.7109375" style="67" customWidth="1"/>
    <col min="6" max="16384" width="9.140625" style="67"/>
  </cols>
  <sheetData>
    <row r="1" spans="1:5" s="86" customFormat="1" ht="12" thickBot="1" x14ac:dyDescent="0.3">
      <c r="A1" s="88" t="s">
        <v>103</v>
      </c>
      <c r="B1" s="87"/>
      <c r="C1" s="87"/>
      <c r="D1" s="87"/>
      <c r="E1" s="87"/>
    </row>
    <row r="2" spans="1:5" x14ac:dyDescent="0.2">
      <c r="A2" s="85" t="s">
        <v>85</v>
      </c>
      <c r="B2" s="84">
        <v>2000</v>
      </c>
      <c r="C2" s="84">
        <v>2007</v>
      </c>
      <c r="D2" s="84">
        <v>2008</v>
      </c>
      <c r="E2" s="64">
        <v>2009</v>
      </c>
    </row>
    <row r="3" spans="1:5" x14ac:dyDescent="0.2">
      <c r="A3" s="74" t="s">
        <v>102</v>
      </c>
      <c r="B3" s="83">
        <v>3103.5</v>
      </c>
      <c r="C3" s="79">
        <v>3024.855</v>
      </c>
      <c r="D3" s="78">
        <v>3027.3</v>
      </c>
      <c r="E3" s="78">
        <v>2989</v>
      </c>
    </row>
    <row r="4" spans="1:5" x14ac:dyDescent="0.2">
      <c r="A4" s="80" t="s">
        <v>101</v>
      </c>
      <c r="B4" s="79">
        <v>30.4</v>
      </c>
      <c r="C4" s="79">
        <v>30.080761019073655</v>
      </c>
      <c r="D4" s="78">
        <v>30.154494715716183</v>
      </c>
      <c r="E4" s="78">
        <v>29.8</v>
      </c>
    </row>
    <row r="5" spans="1:5" x14ac:dyDescent="0.2">
      <c r="A5" s="67" t="s">
        <v>100</v>
      </c>
      <c r="B5" s="79">
        <v>1228.5</v>
      </c>
      <c r="C5" s="79">
        <v>2769.31</v>
      </c>
      <c r="D5" s="78">
        <v>3062.6</v>
      </c>
      <c r="E5" s="78">
        <v>2991.1080000000002</v>
      </c>
    </row>
    <row r="6" spans="1:5" x14ac:dyDescent="0.2">
      <c r="A6" s="80" t="s">
        <v>99</v>
      </c>
      <c r="B6" s="79">
        <v>9.3000000000000007</v>
      </c>
      <c r="C6" s="79">
        <v>10.9</v>
      </c>
      <c r="D6" s="78">
        <v>11.5</v>
      </c>
      <c r="E6" s="78">
        <v>11.5</v>
      </c>
    </row>
    <row r="7" spans="1:5" s="77" customFormat="1" x14ac:dyDescent="0.2">
      <c r="A7" s="77" t="s">
        <v>98</v>
      </c>
      <c r="B7" s="82">
        <v>32986</v>
      </c>
      <c r="C7" s="82">
        <v>76293</v>
      </c>
      <c r="D7" s="81">
        <v>84306</v>
      </c>
      <c r="E7" s="81">
        <v>83393</v>
      </c>
    </row>
    <row r="8" spans="1:5" x14ac:dyDescent="0.2">
      <c r="A8" s="80" t="s">
        <v>97</v>
      </c>
      <c r="B8" s="79">
        <v>59.1</v>
      </c>
      <c r="C8" s="79">
        <v>66.8</v>
      </c>
      <c r="D8" s="78">
        <v>69</v>
      </c>
      <c r="E8" s="78">
        <v>67.2</v>
      </c>
    </row>
    <row r="9" spans="1:5" s="75" customFormat="1" x14ac:dyDescent="0.25">
      <c r="A9" s="332" t="s">
        <v>96</v>
      </c>
      <c r="B9" s="332"/>
      <c r="C9" s="332"/>
      <c r="D9" s="332"/>
      <c r="E9" s="332"/>
    </row>
    <row r="10" spans="1:5" x14ac:dyDescent="0.2">
      <c r="A10" s="77" t="s">
        <v>93</v>
      </c>
      <c r="B10" s="69">
        <v>100</v>
      </c>
      <c r="C10" s="68">
        <v>231.28903171042259</v>
      </c>
      <c r="D10" s="68">
        <v>255.58115564178743</v>
      </c>
      <c r="E10" s="76" t="s">
        <v>95</v>
      </c>
    </row>
    <row r="11" spans="1:5" x14ac:dyDescent="0.2">
      <c r="A11" s="67" t="s">
        <v>92</v>
      </c>
      <c r="B11" s="69" t="s">
        <v>91</v>
      </c>
      <c r="C11" s="71">
        <v>155.86007595863003</v>
      </c>
      <c r="D11" s="68">
        <v>166.61442119977551</v>
      </c>
      <c r="E11" s="68">
        <v>174.8</v>
      </c>
    </row>
    <row r="12" spans="1:5" ht="22.5" x14ac:dyDescent="0.2">
      <c r="A12" s="72" t="s">
        <v>90</v>
      </c>
      <c r="B12" s="69">
        <v>100</v>
      </c>
      <c r="C12" s="71">
        <v>148.39530283035</v>
      </c>
      <c r="D12" s="68">
        <v>153.39677910313551</v>
      </c>
      <c r="E12" s="68">
        <v>144.6</v>
      </c>
    </row>
    <row r="13" spans="1:5" s="75" customFormat="1" x14ac:dyDescent="0.25">
      <c r="A13" s="332" t="s">
        <v>94</v>
      </c>
      <c r="B13" s="332"/>
      <c r="C13" s="332"/>
      <c r="D13" s="332"/>
      <c r="E13" s="332"/>
    </row>
    <row r="14" spans="1:5" x14ac:dyDescent="0.2">
      <c r="A14" s="74" t="s">
        <v>93</v>
      </c>
      <c r="B14" s="69">
        <v>111.3</v>
      </c>
      <c r="C14" s="71">
        <v>110.42872857804539</v>
      </c>
      <c r="D14" s="71">
        <v>110.50292949549763</v>
      </c>
      <c r="E14" s="68">
        <f>E7/D7*100</f>
        <v>98.917040305553584</v>
      </c>
    </row>
    <row r="15" spans="1:5" x14ac:dyDescent="0.2">
      <c r="A15" s="67" t="s">
        <v>92</v>
      </c>
      <c r="B15" s="69" t="s">
        <v>91</v>
      </c>
      <c r="C15" s="71">
        <v>110.7</v>
      </c>
      <c r="D15" s="68">
        <v>106.9</v>
      </c>
      <c r="E15" s="68">
        <v>104.9</v>
      </c>
    </row>
    <row r="16" spans="1:5" ht="22.5" x14ac:dyDescent="0.2">
      <c r="A16" s="72" t="s">
        <v>90</v>
      </c>
      <c r="B16" s="73">
        <v>101.4</v>
      </c>
      <c r="C16" s="71">
        <v>99.754949031657986</v>
      </c>
      <c r="D16" s="71">
        <v>103.37037370953941</v>
      </c>
      <c r="E16" s="68">
        <v>94.3</v>
      </c>
    </row>
    <row r="17" spans="1:5" x14ac:dyDescent="0.2">
      <c r="A17" s="72" t="s">
        <v>89</v>
      </c>
      <c r="B17" s="69"/>
      <c r="C17" s="71"/>
      <c r="D17" s="68"/>
      <c r="E17" s="68"/>
    </row>
    <row r="18" spans="1:5" x14ac:dyDescent="0.2">
      <c r="A18" s="70" t="s">
        <v>88</v>
      </c>
      <c r="B18" s="69">
        <v>110.8</v>
      </c>
      <c r="C18" s="69">
        <v>108.3</v>
      </c>
      <c r="D18" s="71">
        <v>108.8</v>
      </c>
      <c r="E18" s="68">
        <v>98.2</v>
      </c>
    </row>
    <row r="19" spans="1:5" x14ac:dyDescent="0.2">
      <c r="A19" s="70" t="s">
        <v>87</v>
      </c>
      <c r="B19" s="69">
        <v>100.9</v>
      </c>
      <c r="C19" s="69">
        <v>97.8</v>
      </c>
      <c r="D19" s="68">
        <v>101.8</v>
      </c>
      <c r="E19" s="68">
        <v>93.6</v>
      </c>
    </row>
  </sheetData>
  <mergeCells count="2">
    <mergeCell ref="A9:E9"/>
    <mergeCell ref="A13:E1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6A826-221E-469C-A793-7AEFD89595A3}">
  <dimension ref="A1:F19"/>
  <sheetViews>
    <sheetView workbookViewId="0"/>
  </sheetViews>
  <sheetFormatPr defaultRowHeight="11.25" x14ac:dyDescent="0.2"/>
  <cols>
    <col min="1" max="1" width="12.7109375" style="26" customWidth="1"/>
    <col min="2" max="6" width="15" style="26" customWidth="1"/>
    <col min="7" max="16384" width="9.140625" style="26"/>
  </cols>
  <sheetData>
    <row r="1" spans="1:6" s="43" customFormat="1" ht="12" thickBot="1" x14ac:dyDescent="0.3">
      <c r="A1" s="102" t="s">
        <v>111</v>
      </c>
      <c r="B1" s="101"/>
      <c r="C1" s="101"/>
      <c r="D1" s="101"/>
      <c r="E1" s="101"/>
      <c r="F1" s="100"/>
    </row>
    <row r="2" spans="1:6" s="91" customFormat="1" ht="27" customHeight="1" x14ac:dyDescent="0.2">
      <c r="A2" s="333" t="s">
        <v>110</v>
      </c>
      <c r="B2" s="99" t="s">
        <v>109</v>
      </c>
      <c r="C2" s="98" t="s">
        <v>108</v>
      </c>
      <c r="D2" s="339" t="s">
        <v>107</v>
      </c>
      <c r="E2" s="339" t="s">
        <v>106</v>
      </c>
      <c r="F2" s="335" t="s">
        <v>105</v>
      </c>
    </row>
    <row r="3" spans="1:6" s="91" customFormat="1" ht="14.25" customHeight="1" x14ac:dyDescent="0.2">
      <c r="A3" s="334"/>
      <c r="B3" s="337" t="s">
        <v>104</v>
      </c>
      <c r="C3" s="338"/>
      <c r="D3" s="340"/>
      <c r="E3" s="340"/>
      <c r="F3" s="336"/>
    </row>
    <row r="4" spans="1:6" s="95" customFormat="1" x14ac:dyDescent="0.2">
      <c r="A4" s="97">
        <v>1990</v>
      </c>
      <c r="B4" s="90">
        <v>84038</v>
      </c>
      <c r="C4" s="90">
        <v>61326</v>
      </c>
      <c r="D4" s="92" t="s">
        <v>1</v>
      </c>
      <c r="E4" s="96">
        <v>27008</v>
      </c>
      <c r="F4" s="96">
        <v>172372</v>
      </c>
    </row>
    <row r="5" spans="1:6" x14ac:dyDescent="0.2">
      <c r="A5" s="42">
        <v>1995</v>
      </c>
      <c r="B5" s="90">
        <v>47292</v>
      </c>
      <c r="C5" s="90">
        <v>61009</v>
      </c>
      <c r="D5" s="92" t="s">
        <v>1</v>
      </c>
      <c r="E5" s="90">
        <v>34404</v>
      </c>
      <c r="F5" s="90">
        <v>142705</v>
      </c>
    </row>
    <row r="6" spans="1:6" x14ac:dyDescent="0.2">
      <c r="A6" s="42">
        <v>1996</v>
      </c>
      <c r="B6" s="90">
        <v>43550</v>
      </c>
      <c r="C6" s="90">
        <v>61957</v>
      </c>
      <c r="D6" s="92" t="s">
        <v>1</v>
      </c>
      <c r="E6" s="90">
        <v>44320</v>
      </c>
      <c r="F6" s="90">
        <v>149827</v>
      </c>
    </row>
    <row r="7" spans="1:6" x14ac:dyDescent="0.2">
      <c r="A7" s="42">
        <v>1997</v>
      </c>
      <c r="B7" s="90">
        <v>41570</v>
      </c>
      <c r="C7" s="90">
        <v>55400</v>
      </c>
      <c r="D7" s="92" t="s">
        <v>1</v>
      </c>
      <c r="E7" s="90">
        <v>42735</v>
      </c>
      <c r="F7" s="90">
        <v>139705</v>
      </c>
    </row>
    <row r="8" spans="1:6" x14ac:dyDescent="0.2">
      <c r="A8" s="42">
        <v>1998</v>
      </c>
      <c r="B8" s="90">
        <v>33203</v>
      </c>
      <c r="C8" s="90">
        <v>49280</v>
      </c>
      <c r="D8" s="92" t="s">
        <v>1</v>
      </c>
      <c r="E8" s="94">
        <v>16990</v>
      </c>
      <c r="F8" s="90">
        <v>99473</v>
      </c>
    </row>
    <row r="9" spans="1:6" x14ac:dyDescent="0.2">
      <c r="A9" s="42">
        <v>1999</v>
      </c>
      <c r="B9" s="90">
        <v>38067</v>
      </c>
      <c r="C9" s="90">
        <v>48022</v>
      </c>
      <c r="D9" s="92" t="s">
        <v>1</v>
      </c>
      <c r="E9" s="90">
        <v>3673</v>
      </c>
      <c r="F9" s="90">
        <v>89762</v>
      </c>
    </row>
    <row r="10" spans="1:6" x14ac:dyDescent="0.2">
      <c r="A10" s="42">
        <v>2000</v>
      </c>
      <c r="B10" s="90">
        <v>41577</v>
      </c>
      <c r="C10" s="90">
        <v>54196</v>
      </c>
      <c r="D10" s="92" t="s">
        <v>1</v>
      </c>
      <c r="E10" s="90">
        <v>3574</v>
      </c>
      <c r="F10" s="90">
        <v>99347</v>
      </c>
    </row>
    <row r="11" spans="1:6" x14ac:dyDescent="0.2">
      <c r="A11" s="42">
        <v>2001</v>
      </c>
      <c r="B11" s="90">
        <v>43165</v>
      </c>
      <c r="C11" s="90">
        <v>58765</v>
      </c>
      <c r="D11" s="92" t="s">
        <v>1</v>
      </c>
      <c r="E11" s="90">
        <v>3997</v>
      </c>
      <c r="F11" s="90">
        <v>105927</v>
      </c>
    </row>
    <row r="12" spans="1:6" x14ac:dyDescent="0.2">
      <c r="A12" s="42">
        <v>2002</v>
      </c>
      <c r="B12" s="90">
        <v>51427</v>
      </c>
      <c r="C12" s="90">
        <v>53214</v>
      </c>
      <c r="D12" s="92" t="s">
        <v>1</v>
      </c>
      <c r="E12" s="90">
        <v>3477</v>
      </c>
      <c r="F12" s="90">
        <v>108118</v>
      </c>
    </row>
    <row r="13" spans="1:6" x14ac:dyDescent="0.2">
      <c r="A13" s="42">
        <v>2003</v>
      </c>
      <c r="B13" s="90">
        <v>47239</v>
      </c>
      <c r="C13" s="90">
        <v>52062</v>
      </c>
      <c r="D13" s="92" t="s">
        <v>1</v>
      </c>
      <c r="E13" s="90">
        <v>4366</v>
      </c>
      <c r="F13" s="90">
        <v>103667</v>
      </c>
    </row>
    <row r="14" spans="1:6" x14ac:dyDescent="0.2">
      <c r="A14" s="93">
        <v>2004</v>
      </c>
      <c r="B14" s="90">
        <v>65886</v>
      </c>
      <c r="C14" s="90">
        <v>45966</v>
      </c>
      <c r="D14" s="92" t="s">
        <v>1</v>
      </c>
      <c r="E14" s="90">
        <v>4120</v>
      </c>
      <c r="F14" s="90">
        <v>115972</v>
      </c>
    </row>
    <row r="15" spans="1:6" x14ac:dyDescent="0.2">
      <c r="A15" s="93">
        <v>2005</v>
      </c>
      <c r="B15" s="90">
        <v>77425</v>
      </c>
      <c r="C15" s="90">
        <v>42877</v>
      </c>
      <c r="D15" s="92" t="s">
        <v>1</v>
      </c>
      <c r="E15" s="90">
        <v>3830</v>
      </c>
      <c r="F15" s="90">
        <v>124132</v>
      </c>
    </row>
    <row r="16" spans="1:6" s="43" customFormat="1" x14ac:dyDescent="0.2">
      <c r="A16" s="93">
        <v>2006</v>
      </c>
      <c r="B16" s="90">
        <v>78923</v>
      </c>
      <c r="C16" s="90">
        <v>39211</v>
      </c>
      <c r="D16" s="92" t="s">
        <v>1</v>
      </c>
      <c r="E16" s="90">
        <v>3300</v>
      </c>
      <c r="F16" s="90">
        <v>121434</v>
      </c>
    </row>
    <row r="17" spans="1:6" x14ac:dyDescent="0.2">
      <c r="A17" s="91">
        <v>2007</v>
      </c>
      <c r="B17" s="90">
        <v>98553</v>
      </c>
      <c r="C17" s="90">
        <v>34386</v>
      </c>
      <c r="D17" s="92" t="s">
        <v>1</v>
      </c>
      <c r="E17" s="90">
        <v>8210</v>
      </c>
      <c r="F17" s="90">
        <v>141149</v>
      </c>
    </row>
    <row r="18" spans="1:6" x14ac:dyDescent="0.2">
      <c r="A18" s="91">
        <v>2008</v>
      </c>
      <c r="B18" s="90">
        <v>70073</v>
      </c>
      <c r="C18" s="90">
        <v>26272</v>
      </c>
      <c r="D18" s="90">
        <v>2246</v>
      </c>
      <c r="E18" s="90">
        <v>9712</v>
      </c>
      <c r="F18" s="90">
        <v>108303</v>
      </c>
    </row>
    <row r="19" spans="1:6" x14ac:dyDescent="0.2">
      <c r="A19" s="91">
        <v>2009</v>
      </c>
      <c r="B19" s="90">
        <v>48989</v>
      </c>
      <c r="C19" s="90">
        <v>23238</v>
      </c>
      <c r="D19" s="90">
        <v>12525</v>
      </c>
      <c r="E19" s="90">
        <v>8735</v>
      </c>
      <c r="F19" s="90">
        <v>93487</v>
      </c>
    </row>
  </sheetData>
  <mergeCells count="5">
    <mergeCell ref="A2:A3"/>
    <mergeCell ref="F2:F3"/>
    <mergeCell ref="B3:C3"/>
    <mergeCell ref="E2:E3"/>
    <mergeCell ref="D2:D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40C5F-7265-4F96-A01A-D79B73964DCC}">
  <dimension ref="A1:D18"/>
  <sheetViews>
    <sheetView zoomScaleNormal="100" workbookViewId="0"/>
  </sheetViews>
  <sheetFormatPr defaultRowHeight="11.25" x14ac:dyDescent="0.2"/>
  <cols>
    <col min="1" max="1" width="39.5703125" style="26" customWidth="1"/>
    <col min="2" max="4" width="16.140625" style="26" customWidth="1"/>
    <col min="5" max="16384" width="9.140625" style="26"/>
  </cols>
  <sheetData>
    <row r="1" spans="1:4" s="115" customFormat="1" ht="12" thickBot="1" x14ac:dyDescent="0.3">
      <c r="A1" s="117" t="s">
        <v>130</v>
      </c>
      <c r="B1" s="116"/>
      <c r="C1" s="116"/>
      <c r="D1" s="116"/>
    </row>
    <row r="2" spans="1:4" s="91" customFormat="1" x14ac:dyDescent="0.2">
      <c r="A2" s="114" t="s">
        <v>129</v>
      </c>
      <c r="B2" s="99" t="s">
        <v>128</v>
      </c>
      <c r="C2" s="113" t="s">
        <v>127</v>
      </c>
      <c r="D2" s="44" t="s">
        <v>62</v>
      </c>
    </row>
    <row r="3" spans="1:4" s="95" customFormat="1" x14ac:dyDescent="0.2">
      <c r="A3" s="112" t="s">
        <v>126</v>
      </c>
      <c r="B3" s="109">
        <v>654281</v>
      </c>
      <c r="C3" s="108">
        <v>1064720</v>
      </c>
      <c r="D3" s="108">
        <v>1719001</v>
      </c>
    </row>
    <row r="4" spans="1:4" x14ac:dyDescent="0.2">
      <c r="A4" s="110" t="s">
        <v>125</v>
      </c>
      <c r="B4" s="109">
        <v>372081</v>
      </c>
      <c r="C4" s="109">
        <v>378179</v>
      </c>
      <c r="D4" s="109">
        <v>750260</v>
      </c>
    </row>
    <row r="5" spans="1:4" x14ac:dyDescent="0.2">
      <c r="A5" s="111" t="s">
        <v>124</v>
      </c>
      <c r="B5" s="109">
        <v>185198</v>
      </c>
      <c r="C5" s="108">
        <v>185736</v>
      </c>
      <c r="D5" s="108">
        <v>370934</v>
      </c>
    </row>
    <row r="6" spans="1:4" x14ac:dyDescent="0.2">
      <c r="A6" s="111" t="s">
        <v>123</v>
      </c>
      <c r="B6" s="109">
        <v>186883</v>
      </c>
      <c r="C6" s="108">
        <v>192443</v>
      </c>
      <c r="D6" s="108">
        <v>379326</v>
      </c>
    </row>
    <row r="7" spans="1:4" x14ac:dyDescent="0.2">
      <c r="A7" s="110" t="s">
        <v>122</v>
      </c>
      <c r="B7" s="109">
        <v>6726</v>
      </c>
      <c r="C7" s="108">
        <v>7132</v>
      </c>
      <c r="D7" s="108">
        <v>13858</v>
      </c>
    </row>
    <row r="8" spans="1:4" x14ac:dyDescent="0.2">
      <c r="A8" s="110" t="s">
        <v>121</v>
      </c>
      <c r="B8" s="109">
        <v>11816</v>
      </c>
      <c r="C8" s="109">
        <v>1401</v>
      </c>
      <c r="D8" s="108">
        <v>13217</v>
      </c>
    </row>
    <row r="9" spans="1:4" x14ac:dyDescent="0.2">
      <c r="A9" s="110" t="s">
        <v>120</v>
      </c>
      <c r="B9" s="109">
        <v>5616</v>
      </c>
      <c r="C9" s="109">
        <v>128230</v>
      </c>
      <c r="D9" s="108">
        <v>133846</v>
      </c>
    </row>
    <row r="10" spans="1:4" x14ac:dyDescent="0.2">
      <c r="A10" s="110" t="s">
        <v>119</v>
      </c>
      <c r="B10" s="109">
        <v>2</v>
      </c>
      <c r="C10" s="109">
        <v>84</v>
      </c>
      <c r="D10" s="108">
        <v>86</v>
      </c>
    </row>
    <row r="11" spans="1:4" x14ac:dyDescent="0.2">
      <c r="A11" s="110" t="s">
        <v>118</v>
      </c>
      <c r="B11" s="109">
        <v>49432</v>
      </c>
      <c r="C11" s="109">
        <v>50599</v>
      </c>
      <c r="D11" s="108">
        <v>100031</v>
      </c>
    </row>
    <row r="12" spans="1:4" x14ac:dyDescent="0.2">
      <c r="A12" s="110" t="s">
        <v>117</v>
      </c>
      <c r="B12" s="109">
        <v>666</v>
      </c>
      <c r="C12" s="109">
        <v>4322</v>
      </c>
      <c r="D12" s="108">
        <v>4988</v>
      </c>
    </row>
    <row r="13" spans="1:4" x14ac:dyDescent="0.2">
      <c r="A13" s="110" t="s">
        <v>116</v>
      </c>
      <c r="B13" s="109">
        <v>9945</v>
      </c>
      <c r="C13" s="109">
        <v>2083</v>
      </c>
      <c r="D13" s="108">
        <v>12028</v>
      </c>
    </row>
    <row r="14" spans="1:4" ht="22.5" x14ac:dyDescent="0.2">
      <c r="A14" s="110" t="s">
        <v>115</v>
      </c>
      <c r="B14" s="109">
        <v>65000</v>
      </c>
      <c r="C14" s="109">
        <v>106479</v>
      </c>
      <c r="D14" s="108">
        <v>171479</v>
      </c>
    </row>
    <row r="15" spans="1:4" x14ac:dyDescent="0.2">
      <c r="A15" s="110" t="s">
        <v>114</v>
      </c>
      <c r="B15" s="109">
        <v>17357</v>
      </c>
      <c r="C15" s="109">
        <v>14458</v>
      </c>
      <c r="D15" s="108">
        <v>31815</v>
      </c>
    </row>
    <row r="16" spans="1:4" x14ac:dyDescent="0.2">
      <c r="A16" s="110" t="s">
        <v>113</v>
      </c>
      <c r="B16" s="109">
        <v>114</v>
      </c>
      <c r="C16" s="109">
        <v>25777</v>
      </c>
      <c r="D16" s="108">
        <v>25891</v>
      </c>
    </row>
    <row r="17" spans="1:4" x14ac:dyDescent="0.2">
      <c r="A17" s="110" t="s">
        <v>112</v>
      </c>
      <c r="B17" s="109">
        <v>1524</v>
      </c>
      <c r="C17" s="109">
        <v>2253</v>
      </c>
      <c r="D17" s="108">
        <v>3777</v>
      </c>
    </row>
    <row r="18" spans="1:4" s="104" customFormat="1" x14ac:dyDescent="0.2">
      <c r="A18" s="107" t="s">
        <v>62</v>
      </c>
      <c r="B18" s="106">
        <v>1194560</v>
      </c>
      <c r="C18" s="106">
        <v>1785717</v>
      </c>
      <c r="D18" s="105">
        <v>2980277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529A-ED71-4AB8-BA4A-99D858B653DA}">
  <dimension ref="A1:D11"/>
  <sheetViews>
    <sheetView workbookViewId="0"/>
  </sheetViews>
  <sheetFormatPr defaultRowHeight="11.25" x14ac:dyDescent="0.2"/>
  <cols>
    <col min="1" max="1" width="28" style="26" customWidth="1"/>
    <col min="2" max="4" width="11.42578125" style="26" customWidth="1"/>
    <col min="5" max="16384" width="9.140625" style="26"/>
  </cols>
  <sheetData>
    <row r="1" spans="1:4" ht="12" thickBot="1" x14ac:dyDescent="0.25">
      <c r="A1" s="102" t="s">
        <v>139</v>
      </c>
      <c r="B1" s="130"/>
      <c r="C1" s="130"/>
      <c r="D1" s="130"/>
    </row>
    <row r="2" spans="1:4" s="127" customFormat="1" x14ac:dyDescent="0.2">
      <c r="A2" s="129" t="s">
        <v>138</v>
      </c>
      <c r="B2" s="128" t="s">
        <v>128</v>
      </c>
      <c r="C2" s="128" t="s">
        <v>127</v>
      </c>
      <c r="D2" s="44" t="s">
        <v>62</v>
      </c>
    </row>
    <row r="3" spans="1:4" x14ac:dyDescent="0.2">
      <c r="A3" s="125" t="s">
        <v>137</v>
      </c>
      <c r="B3" s="103">
        <v>100629</v>
      </c>
      <c r="C3" s="103">
        <v>86513</v>
      </c>
      <c r="D3" s="103">
        <v>92422</v>
      </c>
    </row>
    <row r="4" spans="1:4" x14ac:dyDescent="0.2">
      <c r="A4" s="26" t="s">
        <v>60</v>
      </c>
      <c r="B4" s="118"/>
      <c r="C4" s="118"/>
      <c r="D4" s="118"/>
    </row>
    <row r="5" spans="1:4" x14ac:dyDescent="0.2">
      <c r="A5" s="124" t="s">
        <v>136</v>
      </c>
      <c r="B5" s="118">
        <v>110990</v>
      </c>
      <c r="C5" s="118">
        <v>91315</v>
      </c>
      <c r="D5" s="118">
        <v>98804</v>
      </c>
    </row>
    <row r="6" spans="1:4" ht="22.5" x14ac:dyDescent="0.2">
      <c r="A6" s="126" t="s">
        <v>135</v>
      </c>
      <c r="B6" s="118">
        <v>134885</v>
      </c>
      <c r="C6" s="103">
        <v>100212</v>
      </c>
      <c r="D6" s="118">
        <v>113047</v>
      </c>
    </row>
    <row r="7" spans="1:4" s="125" customFormat="1" x14ac:dyDescent="0.2">
      <c r="A7" s="124" t="s">
        <v>134</v>
      </c>
      <c r="B7" s="118">
        <v>89620</v>
      </c>
      <c r="C7" s="118">
        <v>80747</v>
      </c>
      <c r="D7" s="118">
        <v>85177</v>
      </c>
    </row>
    <row r="8" spans="1:4" x14ac:dyDescent="0.2">
      <c r="A8" s="124" t="s">
        <v>133</v>
      </c>
      <c r="B8" s="118">
        <v>73880</v>
      </c>
      <c r="C8" s="118">
        <v>66216</v>
      </c>
      <c r="D8" s="118">
        <v>69992</v>
      </c>
    </row>
    <row r="9" spans="1:4" x14ac:dyDescent="0.2">
      <c r="A9" s="123" t="s">
        <v>57</v>
      </c>
      <c r="B9" s="118">
        <v>72641</v>
      </c>
      <c r="C9" s="118">
        <v>62798</v>
      </c>
      <c r="D9" s="118">
        <v>67575</v>
      </c>
    </row>
    <row r="10" spans="1:4" x14ac:dyDescent="0.2">
      <c r="A10" s="122" t="s">
        <v>132</v>
      </c>
      <c r="B10" s="121">
        <v>29633</v>
      </c>
      <c r="C10" s="121">
        <v>59148</v>
      </c>
      <c r="D10" s="121">
        <v>57909</v>
      </c>
    </row>
    <row r="11" spans="1:4" x14ac:dyDescent="0.2">
      <c r="A11" s="120" t="s">
        <v>131</v>
      </c>
      <c r="B11" s="119">
        <v>97288</v>
      </c>
      <c r="C11" s="119">
        <v>82752</v>
      </c>
      <c r="D11" s="119">
        <v>88608</v>
      </c>
    </row>
  </sheetData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6A263-53BD-4B5C-B67A-FBADC250528B}">
  <dimension ref="A1:G48"/>
  <sheetViews>
    <sheetView workbookViewId="0"/>
  </sheetViews>
  <sheetFormatPr defaultRowHeight="11.25" x14ac:dyDescent="0.2"/>
  <cols>
    <col min="1" max="1" width="15.140625" style="26" customWidth="1"/>
    <col min="2" max="4" width="13.7109375" style="26" customWidth="1"/>
    <col min="5" max="5" width="13.7109375" style="1" customWidth="1"/>
    <col min="6" max="7" width="13.7109375" style="26" customWidth="1"/>
    <col min="8" max="16384" width="9.140625" style="26"/>
  </cols>
  <sheetData>
    <row r="1" spans="1:7" s="43" customFormat="1" ht="12" thickBot="1" x14ac:dyDescent="0.3">
      <c r="A1" s="46" t="s">
        <v>159</v>
      </c>
      <c r="B1" s="46"/>
      <c r="C1" s="46"/>
      <c r="D1" s="46"/>
      <c r="E1" s="46"/>
      <c r="F1" s="46"/>
      <c r="G1" s="46"/>
    </row>
    <row r="2" spans="1:7" ht="14.25" customHeight="1" x14ac:dyDescent="0.2">
      <c r="A2" s="333" t="s">
        <v>158</v>
      </c>
      <c r="B2" s="339" t="s">
        <v>157</v>
      </c>
      <c r="C2" s="345" t="s">
        <v>156</v>
      </c>
      <c r="D2" s="346"/>
      <c r="E2" s="343" t="s">
        <v>107</v>
      </c>
      <c r="F2" s="339" t="s">
        <v>121</v>
      </c>
      <c r="G2" s="335" t="s">
        <v>155</v>
      </c>
    </row>
    <row r="3" spans="1:7" ht="29.25" customHeight="1" x14ac:dyDescent="0.2">
      <c r="A3" s="342"/>
      <c r="B3" s="340"/>
      <c r="C3" s="142" t="s">
        <v>154</v>
      </c>
      <c r="D3" s="141" t="s">
        <v>153</v>
      </c>
      <c r="E3" s="344"/>
      <c r="F3" s="340"/>
      <c r="G3" s="336"/>
    </row>
    <row r="4" spans="1:7" s="38" customFormat="1" x14ac:dyDescent="0.25">
      <c r="A4" s="341" t="s">
        <v>128</v>
      </c>
      <c r="B4" s="341"/>
      <c r="C4" s="341"/>
      <c r="D4" s="341"/>
      <c r="E4" s="341"/>
      <c r="F4" s="341"/>
      <c r="G4" s="341"/>
    </row>
    <row r="5" spans="1:7" x14ac:dyDescent="0.2">
      <c r="A5" s="140" t="s">
        <v>152</v>
      </c>
      <c r="B5" s="137">
        <v>3815</v>
      </c>
      <c r="C5" s="103">
        <v>173</v>
      </c>
      <c r="D5" s="137">
        <v>399</v>
      </c>
      <c r="E5" s="137">
        <v>12</v>
      </c>
      <c r="F5" s="133">
        <v>0</v>
      </c>
      <c r="G5" s="137">
        <v>4399</v>
      </c>
    </row>
    <row r="6" spans="1:7" x14ac:dyDescent="0.2">
      <c r="A6" s="26" t="s">
        <v>151</v>
      </c>
      <c r="B6" s="137">
        <v>2062</v>
      </c>
      <c r="C6" s="103">
        <v>179</v>
      </c>
      <c r="D6" s="137">
        <v>795</v>
      </c>
      <c r="E6" s="137">
        <v>17</v>
      </c>
      <c r="F6" s="133">
        <v>1</v>
      </c>
      <c r="G6" s="137">
        <v>3054</v>
      </c>
    </row>
    <row r="7" spans="1:7" x14ac:dyDescent="0.2">
      <c r="A7" s="26" t="s">
        <v>150</v>
      </c>
      <c r="B7" s="137">
        <v>6190</v>
      </c>
      <c r="C7" s="103">
        <v>1412</v>
      </c>
      <c r="D7" s="137">
        <v>9891</v>
      </c>
      <c r="E7" s="137">
        <v>437</v>
      </c>
      <c r="F7" s="137">
        <v>17</v>
      </c>
      <c r="G7" s="137">
        <v>17947</v>
      </c>
    </row>
    <row r="8" spans="1:7" x14ac:dyDescent="0.2">
      <c r="A8" s="26" t="s">
        <v>149</v>
      </c>
      <c r="B8" s="137">
        <v>13759</v>
      </c>
      <c r="C8" s="103">
        <v>4707</v>
      </c>
      <c r="D8" s="137">
        <v>20229</v>
      </c>
      <c r="E8" s="137">
        <v>898</v>
      </c>
      <c r="F8" s="137">
        <v>71</v>
      </c>
      <c r="G8" s="137">
        <v>39664</v>
      </c>
    </row>
    <row r="9" spans="1:7" x14ac:dyDescent="0.2">
      <c r="A9" s="26" t="s">
        <v>148</v>
      </c>
      <c r="B9" s="137">
        <v>27030</v>
      </c>
      <c r="C9" s="103">
        <v>12669</v>
      </c>
      <c r="D9" s="137">
        <v>34175</v>
      </c>
      <c r="E9" s="137">
        <v>1127</v>
      </c>
      <c r="F9" s="137">
        <v>168</v>
      </c>
      <c r="G9" s="137">
        <v>75169</v>
      </c>
    </row>
    <row r="10" spans="1:7" x14ac:dyDescent="0.2">
      <c r="A10" s="26" t="s">
        <v>147</v>
      </c>
      <c r="B10" s="137">
        <v>49105</v>
      </c>
      <c r="C10" s="103">
        <v>30088</v>
      </c>
      <c r="D10" s="137">
        <v>38155</v>
      </c>
      <c r="E10" s="137">
        <v>1168</v>
      </c>
      <c r="F10" s="137">
        <v>213</v>
      </c>
      <c r="G10" s="137">
        <v>118729</v>
      </c>
    </row>
    <row r="11" spans="1:7" x14ac:dyDescent="0.2">
      <c r="A11" s="26" t="s">
        <v>146</v>
      </c>
      <c r="B11" s="137">
        <v>71045</v>
      </c>
      <c r="C11" s="103">
        <v>36120</v>
      </c>
      <c r="D11" s="137">
        <v>26194</v>
      </c>
      <c r="E11" s="137">
        <v>968</v>
      </c>
      <c r="F11" s="137">
        <v>344</v>
      </c>
      <c r="G11" s="137">
        <v>134671</v>
      </c>
    </row>
    <row r="12" spans="1:7" x14ac:dyDescent="0.2">
      <c r="A12" s="26" t="s">
        <v>145</v>
      </c>
      <c r="B12" s="137">
        <v>72627</v>
      </c>
      <c r="C12" s="103">
        <v>28491</v>
      </c>
      <c r="D12" s="137">
        <v>16885</v>
      </c>
      <c r="E12" s="137">
        <v>675</v>
      </c>
      <c r="F12" s="137">
        <v>506</v>
      </c>
      <c r="G12" s="137">
        <v>119184</v>
      </c>
    </row>
    <row r="13" spans="1:7" x14ac:dyDescent="0.2">
      <c r="A13" s="26" t="s">
        <v>144</v>
      </c>
      <c r="B13" s="137">
        <v>65393</v>
      </c>
      <c r="C13" s="103">
        <v>19508</v>
      </c>
      <c r="D13" s="137">
        <v>11585</v>
      </c>
      <c r="E13" s="137">
        <v>470</v>
      </c>
      <c r="F13" s="137">
        <v>724</v>
      </c>
      <c r="G13" s="137">
        <v>97680</v>
      </c>
    </row>
    <row r="14" spans="1:7" x14ac:dyDescent="0.2">
      <c r="A14" s="26" t="s">
        <v>143</v>
      </c>
      <c r="B14" s="137">
        <v>57644</v>
      </c>
      <c r="C14" s="103">
        <v>14085</v>
      </c>
      <c r="D14" s="137">
        <v>8346</v>
      </c>
      <c r="E14" s="137">
        <v>314</v>
      </c>
      <c r="F14" s="137">
        <v>946</v>
      </c>
      <c r="G14" s="137">
        <v>81335</v>
      </c>
    </row>
    <row r="15" spans="1:7" x14ac:dyDescent="0.2">
      <c r="A15" s="26" t="s">
        <v>142</v>
      </c>
      <c r="B15" s="137">
        <v>51666</v>
      </c>
      <c r="C15" s="103">
        <v>10485</v>
      </c>
      <c r="D15" s="137">
        <v>6022</v>
      </c>
      <c r="E15" s="137">
        <v>207</v>
      </c>
      <c r="F15" s="137">
        <v>1123</v>
      </c>
      <c r="G15" s="137">
        <v>69503</v>
      </c>
    </row>
    <row r="16" spans="1:7" x14ac:dyDescent="0.2">
      <c r="A16" s="26" t="s">
        <v>141</v>
      </c>
      <c r="B16" s="137">
        <v>118662</v>
      </c>
      <c r="C16" s="103">
        <v>18636</v>
      </c>
      <c r="D16" s="137">
        <v>9372</v>
      </c>
      <c r="E16" s="137">
        <v>295</v>
      </c>
      <c r="F16" s="137">
        <v>3474</v>
      </c>
      <c r="G16" s="137">
        <v>150439</v>
      </c>
    </row>
    <row r="17" spans="1:7" s="43" customFormat="1" x14ac:dyDescent="0.2">
      <c r="A17" s="26" t="s">
        <v>140</v>
      </c>
      <c r="B17" s="137">
        <v>115283</v>
      </c>
      <c r="C17" s="139">
        <v>8645</v>
      </c>
      <c r="D17" s="137">
        <v>4835</v>
      </c>
      <c r="E17" s="137">
        <v>138</v>
      </c>
      <c r="F17" s="137">
        <v>4229</v>
      </c>
      <c r="G17" s="137">
        <v>133130</v>
      </c>
    </row>
    <row r="18" spans="1:7" s="43" customFormat="1" x14ac:dyDescent="0.2">
      <c r="A18" s="138" t="s">
        <v>62</v>
      </c>
      <c r="B18" s="135">
        <v>654281</v>
      </c>
      <c r="C18" s="135">
        <v>185198</v>
      </c>
      <c r="D18" s="135">
        <v>186883</v>
      </c>
      <c r="E18" s="135">
        <v>6726</v>
      </c>
      <c r="F18" s="135">
        <v>11816</v>
      </c>
      <c r="G18" s="135">
        <v>1044904</v>
      </c>
    </row>
    <row r="19" spans="1:7" x14ac:dyDescent="0.2">
      <c r="A19" s="332" t="s">
        <v>127</v>
      </c>
      <c r="B19" s="332"/>
      <c r="C19" s="332"/>
      <c r="D19" s="332"/>
      <c r="E19" s="332"/>
      <c r="F19" s="332"/>
      <c r="G19" s="332"/>
    </row>
    <row r="20" spans="1:7" x14ac:dyDescent="0.2">
      <c r="A20" s="134" t="s">
        <v>152</v>
      </c>
      <c r="B20" s="103">
        <v>4181</v>
      </c>
      <c r="C20" s="133">
        <v>123</v>
      </c>
      <c r="D20" s="133">
        <v>453</v>
      </c>
      <c r="E20" s="133">
        <v>11</v>
      </c>
      <c r="F20" s="133">
        <v>0</v>
      </c>
      <c r="G20" s="137">
        <v>4768</v>
      </c>
    </row>
    <row r="21" spans="1:7" x14ac:dyDescent="0.2">
      <c r="A21" s="26" t="s">
        <v>151</v>
      </c>
      <c r="B21" s="137">
        <v>4474</v>
      </c>
      <c r="C21" s="133">
        <v>317</v>
      </c>
      <c r="D21" s="133">
        <v>1369</v>
      </c>
      <c r="E21" s="133">
        <v>16</v>
      </c>
      <c r="F21" s="133">
        <v>0</v>
      </c>
      <c r="G21" s="137">
        <v>6176</v>
      </c>
    </row>
    <row r="22" spans="1:7" x14ac:dyDescent="0.2">
      <c r="A22" s="26" t="s">
        <v>150</v>
      </c>
      <c r="B22" s="137">
        <v>15148</v>
      </c>
      <c r="C22" s="133">
        <v>1678</v>
      </c>
      <c r="D22" s="133">
        <v>16561</v>
      </c>
      <c r="E22" s="133">
        <v>830</v>
      </c>
      <c r="F22" s="133">
        <v>8</v>
      </c>
      <c r="G22" s="137">
        <v>34225</v>
      </c>
    </row>
    <row r="23" spans="1:7" s="104" customFormat="1" x14ac:dyDescent="0.2">
      <c r="A23" s="26" t="s">
        <v>149</v>
      </c>
      <c r="B23" s="137">
        <v>32191</v>
      </c>
      <c r="C23" s="133">
        <v>4812</v>
      </c>
      <c r="D23" s="133">
        <v>29411</v>
      </c>
      <c r="E23" s="133">
        <v>1604</v>
      </c>
      <c r="F23" s="133">
        <v>38</v>
      </c>
      <c r="G23" s="137">
        <v>68056</v>
      </c>
    </row>
    <row r="24" spans="1:7" s="38" customFormat="1" x14ac:dyDescent="0.2">
      <c r="A24" s="26" t="s">
        <v>148</v>
      </c>
      <c r="B24" s="137">
        <v>86643</v>
      </c>
      <c r="C24" s="133">
        <v>20122</v>
      </c>
      <c r="D24" s="133">
        <v>41836</v>
      </c>
      <c r="E24" s="133">
        <v>1553</v>
      </c>
      <c r="F24" s="133">
        <v>56</v>
      </c>
      <c r="G24" s="137">
        <v>150210</v>
      </c>
    </row>
    <row r="25" spans="1:7" x14ac:dyDescent="0.2">
      <c r="A25" s="26" t="s">
        <v>147</v>
      </c>
      <c r="B25" s="137">
        <v>124043</v>
      </c>
      <c r="C25" s="133">
        <v>37361</v>
      </c>
      <c r="D25" s="133">
        <v>36939</v>
      </c>
      <c r="E25" s="133">
        <v>1107</v>
      </c>
      <c r="F25" s="133">
        <v>100</v>
      </c>
      <c r="G25" s="137">
        <v>199550</v>
      </c>
    </row>
    <row r="26" spans="1:7" x14ac:dyDescent="0.2">
      <c r="A26" s="26" t="s">
        <v>146</v>
      </c>
      <c r="B26" s="137">
        <v>129853</v>
      </c>
      <c r="C26" s="133">
        <v>29093</v>
      </c>
      <c r="D26" s="133">
        <v>23501</v>
      </c>
      <c r="E26" s="133">
        <v>692</v>
      </c>
      <c r="F26" s="133">
        <v>117</v>
      </c>
      <c r="G26" s="137">
        <v>183256</v>
      </c>
    </row>
    <row r="27" spans="1:7" x14ac:dyDescent="0.2">
      <c r="A27" s="26" t="s">
        <v>145</v>
      </c>
      <c r="B27" s="137">
        <v>224468</v>
      </c>
      <c r="C27" s="133">
        <v>43200</v>
      </c>
      <c r="D27" s="133">
        <v>17143</v>
      </c>
      <c r="E27" s="133">
        <v>496</v>
      </c>
      <c r="F27" s="133">
        <v>164</v>
      </c>
      <c r="G27" s="137">
        <v>285471</v>
      </c>
    </row>
    <row r="28" spans="1:7" x14ac:dyDescent="0.2">
      <c r="A28" s="26" t="s">
        <v>144</v>
      </c>
      <c r="B28" s="137">
        <v>121680</v>
      </c>
      <c r="C28" s="133">
        <v>20654</v>
      </c>
      <c r="D28" s="133">
        <v>8649</v>
      </c>
      <c r="E28" s="133">
        <v>276</v>
      </c>
      <c r="F28" s="133">
        <v>127</v>
      </c>
      <c r="G28" s="137">
        <v>151386</v>
      </c>
    </row>
    <row r="29" spans="1:7" x14ac:dyDescent="0.2">
      <c r="A29" s="26" t="s">
        <v>143</v>
      </c>
      <c r="B29" s="137">
        <v>89407</v>
      </c>
      <c r="C29" s="133">
        <v>12096</v>
      </c>
      <c r="D29" s="133">
        <v>5643</v>
      </c>
      <c r="E29" s="133">
        <v>184</v>
      </c>
      <c r="F29" s="133">
        <v>151</v>
      </c>
      <c r="G29" s="137">
        <v>107481</v>
      </c>
    </row>
    <row r="30" spans="1:7" x14ac:dyDescent="0.2">
      <c r="A30" s="26" t="s">
        <v>142</v>
      </c>
      <c r="B30" s="137">
        <v>65193</v>
      </c>
      <c r="C30" s="133">
        <v>6761</v>
      </c>
      <c r="D30" s="133">
        <v>3680</v>
      </c>
      <c r="E30" s="133">
        <v>118</v>
      </c>
      <c r="F30" s="133">
        <v>158</v>
      </c>
      <c r="G30" s="137">
        <v>75910</v>
      </c>
    </row>
    <row r="31" spans="1:7" x14ac:dyDescent="0.2">
      <c r="A31" s="26" t="s">
        <v>141</v>
      </c>
      <c r="B31" s="137">
        <v>105646</v>
      </c>
      <c r="C31" s="133">
        <v>7345</v>
      </c>
      <c r="D31" s="133">
        <v>5162</v>
      </c>
      <c r="E31" s="133">
        <v>168</v>
      </c>
      <c r="F31" s="133">
        <v>264</v>
      </c>
      <c r="G31" s="137">
        <v>118585</v>
      </c>
    </row>
    <row r="32" spans="1:7" x14ac:dyDescent="0.2">
      <c r="A32" s="26" t="s">
        <v>140</v>
      </c>
      <c r="B32" s="137">
        <v>61793</v>
      </c>
      <c r="C32" s="133">
        <v>2174</v>
      </c>
      <c r="D32" s="133">
        <v>2096</v>
      </c>
      <c r="E32" s="133">
        <v>77</v>
      </c>
      <c r="F32" s="133">
        <v>218</v>
      </c>
      <c r="G32" s="137">
        <v>66358</v>
      </c>
    </row>
    <row r="33" spans="1:7" x14ac:dyDescent="0.2">
      <c r="A33" s="132" t="s">
        <v>62</v>
      </c>
      <c r="B33" s="136">
        <v>1064720</v>
      </c>
      <c r="C33" s="136">
        <v>185736</v>
      </c>
      <c r="D33" s="136">
        <v>192443</v>
      </c>
      <c r="E33" s="136">
        <v>7132</v>
      </c>
      <c r="F33" s="136">
        <v>1401</v>
      </c>
      <c r="G33" s="135">
        <v>1451432</v>
      </c>
    </row>
    <row r="34" spans="1:7" x14ac:dyDescent="0.2">
      <c r="A34" s="332" t="s">
        <v>62</v>
      </c>
      <c r="B34" s="332"/>
      <c r="C34" s="332"/>
      <c r="D34" s="332"/>
      <c r="E34" s="332"/>
      <c r="F34" s="332"/>
      <c r="G34" s="332"/>
    </row>
    <row r="35" spans="1:7" x14ac:dyDescent="0.2">
      <c r="A35" s="134" t="s">
        <v>152</v>
      </c>
      <c r="B35" s="133">
        <v>7996</v>
      </c>
      <c r="C35" s="133">
        <v>296</v>
      </c>
      <c r="D35" s="133">
        <v>852</v>
      </c>
      <c r="E35" s="133">
        <v>23</v>
      </c>
      <c r="F35" s="133">
        <v>0</v>
      </c>
      <c r="G35" s="133">
        <v>9167</v>
      </c>
    </row>
    <row r="36" spans="1:7" x14ac:dyDescent="0.2">
      <c r="A36" s="26" t="s">
        <v>151</v>
      </c>
      <c r="B36" s="133">
        <v>6536</v>
      </c>
      <c r="C36" s="133">
        <v>496</v>
      </c>
      <c r="D36" s="133">
        <v>2164</v>
      </c>
      <c r="E36" s="133">
        <v>33</v>
      </c>
      <c r="F36" s="133">
        <v>1</v>
      </c>
      <c r="G36" s="133">
        <v>9230</v>
      </c>
    </row>
    <row r="37" spans="1:7" x14ac:dyDescent="0.2">
      <c r="A37" s="26" t="s">
        <v>150</v>
      </c>
      <c r="B37" s="133">
        <v>21338</v>
      </c>
      <c r="C37" s="133">
        <v>3090</v>
      </c>
      <c r="D37" s="133">
        <v>26452</v>
      </c>
      <c r="E37" s="133">
        <v>1267</v>
      </c>
      <c r="F37" s="133">
        <v>25</v>
      </c>
      <c r="G37" s="133">
        <v>52172</v>
      </c>
    </row>
    <row r="38" spans="1:7" s="104" customFormat="1" x14ac:dyDescent="0.2">
      <c r="A38" s="26" t="s">
        <v>149</v>
      </c>
      <c r="B38" s="133">
        <v>45950</v>
      </c>
      <c r="C38" s="133">
        <v>9519</v>
      </c>
      <c r="D38" s="133">
        <v>49640</v>
      </c>
      <c r="E38" s="133">
        <v>2502</v>
      </c>
      <c r="F38" s="133">
        <v>109</v>
      </c>
      <c r="G38" s="133">
        <v>107720</v>
      </c>
    </row>
    <row r="39" spans="1:7" s="38" customFormat="1" x14ac:dyDescent="0.2">
      <c r="A39" s="26" t="s">
        <v>148</v>
      </c>
      <c r="B39" s="133">
        <v>113673</v>
      </c>
      <c r="C39" s="133">
        <v>32791</v>
      </c>
      <c r="D39" s="133">
        <v>76011</v>
      </c>
      <c r="E39" s="133">
        <v>2680</v>
      </c>
      <c r="F39" s="133">
        <v>224</v>
      </c>
      <c r="G39" s="133">
        <v>225379</v>
      </c>
    </row>
    <row r="40" spans="1:7" x14ac:dyDescent="0.2">
      <c r="A40" s="26" t="s">
        <v>147</v>
      </c>
      <c r="B40" s="133">
        <v>173148</v>
      </c>
      <c r="C40" s="133">
        <v>67449</v>
      </c>
      <c r="D40" s="133">
        <v>75094</v>
      </c>
      <c r="E40" s="133">
        <v>2275</v>
      </c>
      <c r="F40" s="133">
        <v>313</v>
      </c>
      <c r="G40" s="133">
        <v>318279</v>
      </c>
    </row>
    <row r="41" spans="1:7" x14ac:dyDescent="0.2">
      <c r="A41" s="26" t="s">
        <v>146</v>
      </c>
      <c r="B41" s="133">
        <v>200898</v>
      </c>
      <c r="C41" s="133">
        <v>65213</v>
      </c>
      <c r="D41" s="133">
        <v>49695</v>
      </c>
      <c r="E41" s="133">
        <v>1660</v>
      </c>
      <c r="F41" s="133">
        <v>461</v>
      </c>
      <c r="G41" s="133">
        <v>317927</v>
      </c>
    </row>
    <row r="42" spans="1:7" x14ac:dyDescent="0.2">
      <c r="A42" s="26" t="s">
        <v>145</v>
      </c>
      <c r="B42" s="133">
        <v>297095</v>
      </c>
      <c r="C42" s="133">
        <v>71691</v>
      </c>
      <c r="D42" s="133">
        <v>34028</v>
      </c>
      <c r="E42" s="133">
        <v>1171</v>
      </c>
      <c r="F42" s="133">
        <v>670</v>
      </c>
      <c r="G42" s="133">
        <v>404655</v>
      </c>
    </row>
    <row r="43" spans="1:7" x14ac:dyDescent="0.2">
      <c r="A43" s="26" t="s">
        <v>144</v>
      </c>
      <c r="B43" s="133">
        <v>187073</v>
      </c>
      <c r="C43" s="133">
        <v>40162</v>
      </c>
      <c r="D43" s="133">
        <v>20234</v>
      </c>
      <c r="E43" s="133">
        <v>746</v>
      </c>
      <c r="F43" s="133">
        <v>851</v>
      </c>
      <c r="G43" s="133">
        <v>249066</v>
      </c>
    </row>
    <row r="44" spans="1:7" x14ac:dyDescent="0.2">
      <c r="A44" s="26" t="s">
        <v>143</v>
      </c>
      <c r="B44" s="133">
        <v>147051</v>
      </c>
      <c r="C44" s="133">
        <v>26181</v>
      </c>
      <c r="D44" s="133">
        <v>13989</v>
      </c>
      <c r="E44" s="133">
        <v>498</v>
      </c>
      <c r="F44" s="133">
        <v>1097</v>
      </c>
      <c r="G44" s="133">
        <v>188816</v>
      </c>
    </row>
    <row r="45" spans="1:7" x14ac:dyDescent="0.2">
      <c r="A45" s="26" t="s">
        <v>142</v>
      </c>
      <c r="B45" s="133">
        <v>116859</v>
      </c>
      <c r="C45" s="133">
        <v>17246</v>
      </c>
      <c r="D45" s="133">
        <v>9702</v>
      </c>
      <c r="E45" s="133">
        <v>325</v>
      </c>
      <c r="F45" s="133">
        <v>1281</v>
      </c>
      <c r="G45" s="133">
        <v>145413</v>
      </c>
    </row>
    <row r="46" spans="1:7" x14ac:dyDescent="0.2">
      <c r="A46" s="26" t="s">
        <v>141</v>
      </c>
      <c r="B46" s="133">
        <v>224308</v>
      </c>
      <c r="C46" s="133">
        <v>25981</v>
      </c>
      <c r="D46" s="133">
        <v>14534</v>
      </c>
      <c r="E46" s="133">
        <v>463</v>
      </c>
      <c r="F46" s="133">
        <v>3738</v>
      </c>
      <c r="G46" s="133">
        <v>269024</v>
      </c>
    </row>
    <row r="47" spans="1:7" x14ac:dyDescent="0.2">
      <c r="A47" s="26" t="s">
        <v>140</v>
      </c>
      <c r="B47" s="133">
        <v>177076</v>
      </c>
      <c r="C47" s="133">
        <v>10819</v>
      </c>
      <c r="D47" s="133">
        <v>6931</v>
      </c>
      <c r="E47" s="133">
        <v>215</v>
      </c>
      <c r="F47" s="133">
        <v>4447</v>
      </c>
      <c r="G47" s="133">
        <v>199488</v>
      </c>
    </row>
    <row r="48" spans="1:7" x14ac:dyDescent="0.2">
      <c r="A48" s="132" t="s">
        <v>62</v>
      </c>
      <c r="B48" s="131">
        <v>1719001</v>
      </c>
      <c r="C48" s="131">
        <v>370934</v>
      </c>
      <c r="D48" s="131">
        <v>379326</v>
      </c>
      <c r="E48" s="131">
        <v>13858</v>
      </c>
      <c r="F48" s="131">
        <v>13217</v>
      </c>
      <c r="G48" s="131">
        <v>2496336</v>
      </c>
    </row>
  </sheetData>
  <mergeCells count="9">
    <mergeCell ref="A4:G4"/>
    <mergeCell ref="A19:G19"/>
    <mergeCell ref="A34:G34"/>
    <mergeCell ref="A2:A3"/>
    <mergeCell ref="G2:G3"/>
    <mergeCell ref="E2:E3"/>
    <mergeCell ref="C2:D2"/>
    <mergeCell ref="B2:B3"/>
    <mergeCell ref="F2:F3"/>
  </mergeCells>
  <pageMargins left="0.74803149606299213" right="0.74803149606299213" top="0.62992125984251968" bottom="0.86614173228346458" header="0.17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37</vt:i4>
      </vt:variant>
    </vt:vector>
  </HeadingPairs>
  <TitlesOfParts>
    <vt:vector size="37" baseType="lpstr">
      <vt:lpstr>Tartalom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  <vt:lpstr>3.5.9.</vt:lpstr>
      <vt:lpstr>3.5.10.</vt:lpstr>
      <vt:lpstr>3.5.11.</vt:lpstr>
      <vt:lpstr>3.5.12.</vt:lpstr>
      <vt:lpstr>3.5.13.</vt:lpstr>
      <vt:lpstr>3.5.14.</vt:lpstr>
      <vt:lpstr>3.5.15.</vt:lpstr>
      <vt:lpstr>3.5.16.</vt:lpstr>
      <vt:lpstr>3.5.17.</vt:lpstr>
      <vt:lpstr>3.5.18.</vt:lpstr>
      <vt:lpstr>3.5.19.</vt:lpstr>
      <vt:lpstr>3.5.20.</vt:lpstr>
      <vt:lpstr>3.5.21.</vt:lpstr>
      <vt:lpstr>3.5.22.</vt:lpstr>
      <vt:lpstr>3.5.23.</vt:lpstr>
      <vt:lpstr>3.5.24.</vt:lpstr>
      <vt:lpstr>3.5.25.</vt:lpstr>
      <vt:lpstr>3.5.26.</vt:lpstr>
      <vt:lpstr>3.5.27.</vt:lpstr>
      <vt:lpstr>3.5.28.</vt:lpstr>
      <vt:lpstr>3.5.29.</vt:lpstr>
      <vt:lpstr>3.5.30.</vt:lpstr>
      <vt:lpstr>3.5.31.</vt:lpstr>
      <vt:lpstr>3.5.32.</vt:lpstr>
      <vt:lpstr>3.5.33.</vt:lpstr>
      <vt:lpstr>3.5.34.</vt:lpstr>
      <vt:lpstr>3.5.35.</vt:lpstr>
      <vt:lpstr>3.5.36.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2025-02-28T11:32:38Z</dcterms:created>
  <dcterms:modified xsi:type="dcterms:W3CDTF">2025-02-28T11:33:37Z</dcterms:modified>
</cp:coreProperties>
</file>