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comments8.xml" ContentType="application/vnd.openxmlformats-officedocument.spreadsheetml.comments+xml"/>
  <Override PartName="/xl/comments9.xml" ContentType="application/vnd.openxmlformats-officedocument.spreadsheetml.comments+xml"/>
  <Override PartName="/xl/comments10.xml" ContentType="application/vnd.openxmlformats-officedocument.spreadsheetml.comments+xml"/>
  <Override PartName="/xl/comments11.xml" ContentType="application/vnd.openxmlformats-officedocument.spreadsheetml.comments+xml"/>
  <Override PartName="/xl/comments12.xml" ContentType="application/vnd.openxmlformats-officedocument.spreadsheetml.comments+xml"/>
  <Override PartName="/xl/comments1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filterPrivacy="1" defaultThemeVersion="166925"/>
  <xr:revisionPtr revIDLastSave="0" documentId="13_ncr:1_{8BC8EBD0-38A1-4846-9F04-C5A7A483CAF3}" xr6:coauthVersionLast="36" xr6:coauthVersionMax="36" xr10:uidLastSave="{00000000-0000-0000-0000-000000000000}"/>
  <bookViews>
    <workbookView xWindow="0" yWindow="0" windowWidth="28800" windowHeight="13425" xr2:uid="{55643C3B-B441-41F0-9213-486DA96EC587}"/>
  </bookViews>
  <sheets>
    <sheet name="Tartalom" sheetId="24" r:id="rId1"/>
    <sheet name="5.5.1." sheetId="2" r:id="rId2"/>
    <sheet name="5.5.2." sheetId="3" r:id="rId3"/>
    <sheet name="5.5.3." sheetId="4" r:id="rId4"/>
    <sheet name="5.5.4." sheetId="5" r:id="rId5"/>
    <sheet name="5.5.5." sheetId="6" r:id="rId6"/>
    <sheet name="5.5.6." sheetId="7" r:id="rId7"/>
    <sheet name="5.5.7." sheetId="8" r:id="rId8"/>
    <sheet name="5.5.8." sheetId="9" r:id="rId9"/>
    <sheet name="5.5.9." sheetId="10" r:id="rId10"/>
    <sheet name="5.5.10." sheetId="11" r:id="rId11"/>
    <sheet name="5.5.11." sheetId="12" r:id="rId12"/>
    <sheet name="5.5.12." sheetId="13" r:id="rId13"/>
    <sheet name="5.5.13." sheetId="14" r:id="rId14"/>
    <sheet name="5.5.14." sheetId="15" r:id="rId15"/>
    <sheet name="5.5.15." sheetId="16" r:id="rId16"/>
    <sheet name="5.5.16." sheetId="17" r:id="rId17"/>
    <sheet name="5.5.17." sheetId="18" r:id="rId18"/>
    <sheet name="5.5.18." sheetId="19" r:id="rId19"/>
    <sheet name="5.5.19." sheetId="20" r:id="rId20"/>
    <sheet name="5.5.20." sheetId="21" r:id="rId21"/>
    <sheet name="5.5.21." sheetId="22" r:id="rId22"/>
    <sheet name="5.5.22." sheetId="23" r:id="rId23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" i="21" l="1"/>
  <c r="D5" i="21"/>
  <c r="D6" i="21"/>
  <c r="D7" i="21"/>
  <c r="D8" i="21"/>
  <c r="D10" i="21"/>
  <c r="D11" i="21"/>
  <c r="D12" i="21"/>
  <c r="D13" i="21"/>
  <c r="D14" i="21"/>
  <c r="D16" i="21"/>
  <c r="D17" i="21"/>
  <c r="D18" i="21"/>
  <c r="D19" i="21"/>
  <c r="D20" i="21"/>
  <c r="D22" i="21"/>
  <c r="D23" i="21"/>
  <c r="D24" i="21"/>
  <c r="D25" i="21"/>
  <c r="D26" i="21"/>
  <c r="D28" i="21"/>
  <c r="D29" i="21"/>
  <c r="D30" i="21"/>
  <c r="D31" i="21"/>
  <c r="D32" i="21"/>
  <c r="B31" i="7"/>
  <c r="C31" i="7"/>
  <c r="D31" i="7"/>
  <c r="B4" i="6"/>
  <c r="D4" i="6"/>
  <c r="B5" i="6"/>
  <c r="D5" i="6"/>
  <c r="B6" i="6"/>
  <c r="D6" i="6"/>
  <c r="B8" i="6"/>
  <c r="D8" i="6"/>
  <c r="B9" i="6"/>
  <c r="D9" i="6"/>
  <c r="B10" i="6"/>
  <c r="D10" i="6"/>
  <c r="D18" i="6" s="1"/>
  <c r="B12" i="6"/>
  <c r="D12" i="6"/>
  <c r="B13" i="6"/>
  <c r="D13" i="6"/>
  <c r="D17" i="6" s="1"/>
  <c r="B14" i="6"/>
  <c r="D14" i="6"/>
  <c r="C16" i="6"/>
  <c r="D16" i="6"/>
  <c r="F16" i="6"/>
  <c r="G16" i="6"/>
  <c r="I16" i="6"/>
  <c r="C17" i="6"/>
  <c r="F17" i="6"/>
  <c r="G17" i="6"/>
  <c r="I17" i="6"/>
  <c r="C18" i="6"/>
  <c r="F18" i="6"/>
  <c r="G18" i="6"/>
  <c r="I18" i="6"/>
  <c r="E13" i="6" l="1"/>
  <c r="E10" i="6"/>
  <c r="H10" i="6" s="1"/>
  <c r="H18" i="6" s="1"/>
  <c r="E8" i="6"/>
  <c r="H8" i="6" s="1"/>
  <c r="E5" i="6"/>
  <c r="H5" i="6" s="1"/>
  <c r="E14" i="6"/>
  <c r="E12" i="6"/>
  <c r="E6" i="6"/>
  <c r="E4" i="6"/>
  <c r="H4" i="6" s="1"/>
  <c r="E9" i="6"/>
  <c r="H9" i="6" s="1"/>
  <c r="H17" i="6" s="1"/>
  <c r="E18" i="6"/>
  <c r="E16" i="6"/>
  <c r="H12" i="6"/>
  <c r="H16" i="6" s="1"/>
  <c r="B18" i="6"/>
  <c r="B17" i="6"/>
  <c r="B16" i="6"/>
  <c r="E17" i="6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6" authorId="0" shapeId="0" xr:uid="{1BC6D654-0E10-46C4-9921-F36AB7AFB4B6}">
      <text>
        <r>
          <rPr>
            <sz val="8"/>
            <color indexed="81"/>
            <rFont val="Tahoma"/>
            <family val="2"/>
            <charset val="238"/>
          </rPr>
          <t>Az Utazásszervezői és -közvetítői tevékenység 2008-ig a TEÁOR '03 6330-as szakágazatába tartozott. A 2008-tól érvényben lévő TEÁOR '08 79-es ágazata foglalja magába jelenleg is az utazásszervezést (79.12), az utazásközvetítést (79.11) és az egyéb foglalás</t>
        </r>
      </text>
    </comment>
  </commentList>
</comments>
</file>

<file path=xl/comments10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A8C01112-C331-489F-B8BA-332A82F850D5}">
      <text>
        <r>
          <rPr>
            <sz val="8"/>
            <color indexed="81"/>
            <rFont val="Tahoma"/>
            <family val="2"/>
            <charset val="238"/>
          </rPr>
          <t xml:space="preserve">Tehergépkocsi-vezetők nélkül.
</t>
        </r>
      </text>
    </comment>
  </commentList>
</comments>
</file>

<file path=xl/comments1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6EF123F9-DE6F-4C37-BE5A-B73CA28A26F4}">
      <text>
        <r>
          <rPr>
            <sz val="8"/>
            <color indexed="81"/>
            <rFont val="Tahoma"/>
            <family val="2"/>
            <charset val="238"/>
          </rPr>
          <t xml:space="preserve">Tehergépkocsi-vezetők nélkül.
</t>
        </r>
      </text>
    </comment>
  </commentList>
</comments>
</file>

<file path=xl/comments1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8359363F-4E4F-4A4A-90D8-59BB75562854}">
      <text>
        <r>
          <rPr>
            <sz val="8"/>
            <color indexed="81"/>
            <rFont val="Tahoma"/>
            <family val="2"/>
            <charset val="238"/>
          </rPr>
          <t xml:space="preserve">1998-tól szervezett fizetővendéglátás nélkül. 
</t>
        </r>
      </text>
    </comment>
  </commentList>
</comments>
</file>

<file path=xl/comments1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B2" authorId="0" shapeId="0" xr:uid="{3D25D8EA-F181-4992-8F14-CBD589B510FB}">
      <text>
        <r>
          <rPr>
            <sz val="8"/>
            <color indexed="81"/>
            <rFont val="Tahoma"/>
            <family val="2"/>
            <charset val="238"/>
          </rPr>
          <t>A Nemzetközi Valutaalap módszertana alapján a nemzetközi közlekedések nem tartoznak az idegenforgalmi szolgáltatások körébe.</t>
        </r>
      </text>
    </comment>
    <comment ref="H2" authorId="0" shapeId="0" xr:uid="{C32A7519-2337-4DD3-BD90-1DF51E53223A}">
      <text>
        <r>
          <rPr>
            <sz val="8"/>
            <color indexed="81"/>
            <rFont val="Tahoma"/>
            <family val="2"/>
            <charset val="238"/>
          </rPr>
          <t>A nemzetközi közlekedés külföldi rezidensekre eső része.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B67AFA72-8FB9-4511-A00E-A76FC4D4E788}">
      <text>
        <r>
          <rPr>
            <sz val="8"/>
            <color indexed="81"/>
            <rFont val="Tahoma"/>
            <family val="2"/>
            <charset val="238"/>
          </rPr>
          <t>Tehergépkocsi-vezetők nélkül.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6DBF3115-EC93-4196-B46C-1E6F9F3C6DCD}">
      <text>
        <r>
          <rPr>
            <sz val="8"/>
            <color indexed="81"/>
            <rFont val="Tahoma"/>
            <family val="2"/>
            <charset val="238"/>
          </rPr>
          <t>Szervezett fizetővendéglátás nélkül.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E9D636B8-0452-4535-8ABD-58A499D672AA}">
      <text>
        <r>
          <rPr>
            <sz val="8"/>
            <color indexed="81"/>
            <rFont val="Tahoma"/>
            <family val="2"/>
            <charset val="238"/>
          </rPr>
          <t>A kapacitásadatok július 31-i állapotra vonatkoznak.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9D5A6F66-0A17-4ACA-8FBA-ABD2F4EB90BC}">
      <text>
        <r>
          <rPr>
            <sz val="8"/>
            <color indexed="81"/>
            <rFont val="Tahoma"/>
            <family val="2"/>
            <charset val="238"/>
          </rPr>
          <t xml:space="preserve">2008. december 31., 2009. június 30.
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24" authorId="0" shapeId="0" xr:uid="{5F6B2323-A332-4636-8A0A-4154B3C9C455}">
      <text>
        <r>
          <rPr>
            <sz val="8"/>
            <color indexed="81"/>
            <rFont val="Tahoma"/>
            <family val="2"/>
            <charset val="238"/>
          </rPr>
          <t>2008. évtől a Schengen belső határszakaszokon a forgalommegfigyelés megszűnt.</t>
        </r>
      </text>
    </comment>
    <comment ref="A25" authorId="0" shapeId="0" xr:uid="{AA34043F-1C32-42D2-BF64-D028972EA51F}">
      <text>
        <r>
          <rPr>
            <sz val="8"/>
            <color indexed="81"/>
            <rFont val="Tahoma"/>
            <family val="2"/>
            <charset val="238"/>
          </rPr>
          <t>2008. évtől a Schengen belső határszakaszokon a forgalommegfigyelés megszűnt.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comments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B953007A-1643-46CF-8432-31AED0BAA6D2}">
      <text>
        <r>
          <rPr>
            <sz val="8"/>
            <color indexed="81"/>
            <rFont val="Tahoma"/>
            <family val="2"/>
            <charset val="238"/>
          </rPr>
          <t xml:space="preserve">Tehergépjárművezetők nélkül. 
Egy utazás alkalmával több országot is felkereshetnek az utazók, ilyenkor mindegyiknél figyelembe veszik őket.  </t>
        </r>
      </text>
    </comment>
  </commentList>
</comments>
</file>

<file path=xl/comments8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509142D6-2854-4CCC-91CA-3E626915D6C3}">
      <text>
        <r>
          <rPr>
            <sz val="8"/>
            <color indexed="81"/>
            <rFont val="Tahoma"/>
            <family val="2"/>
            <charset val="238"/>
          </rPr>
          <t xml:space="preserve">Tehergépkocsi-vezetők nélkül.
</t>
        </r>
      </text>
    </comment>
  </commentList>
</comments>
</file>

<file path=xl/comments9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A76E188F-1F91-4A94-BA37-CCCFCDA21F00}">
      <text>
        <r>
          <rPr>
            <sz val="8"/>
            <color indexed="81"/>
            <rFont val="Tahoma"/>
            <family val="2"/>
            <charset val="238"/>
          </rPr>
          <t xml:space="preserve">Tehergépkocsi-vezetők nélkül.
</t>
        </r>
      </text>
    </comment>
  </commentList>
</comments>
</file>

<file path=xl/sharedStrings.xml><?xml version="1.0" encoding="utf-8"?>
<sst xmlns="http://schemas.openxmlformats.org/spreadsheetml/2006/main" count="826" uniqueCount="300">
  <si>
    <t>Tevékenységi engedéllyel rendelkezők száma összesen</t>
  </si>
  <si>
    <t>Nem utazásszervezés szakágazatba sorolt szervezetek</t>
  </si>
  <si>
    <t>Utazásközvetítés, utazásszervezés, egyéb foglalás ágazatba (TEÁOR 79) sorolt szervezetek</t>
  </si>
  <si>
    <t>–</t>
  </si>
  <si>
    <t>Utazással összefüggő egyéb foglalási tevékenységet végzők (TEÁOR 7990)</t>
  </si>
  <si>
    <t>Ügynökségek (TEÁOR 7911)</t>
  </si>
  <si>
    <t>Utazásszervezők (TEÁOR 7912)</t>
  </si>
  <si>
    <t>Megnevezés</t>
  </si>
  <si>
    <t>5.5.1. A tevékenységi engedéllyel rendelkező utaztató szervezetek száma (december 31.)</t>
  </si>
  <si>
    <t>Összesen</t>
  </si>
  <si>
    <t>Ausztrália és Óceánia</t>
  </si>
  <si>
    <t>..</t>
  </si>
  <si>
    <t>Mexikó</t>
  </si>
  <si>
    <t>Kanada</t>
  </si>
  <si>
    <t>Amerikai Egyesült Államok</t>
  </si>
  <si>
    <t>Ebből</t>
  </si>
  <si>
    <t>Amerika</t>
  </si>
  <si>
    <t>Tunézia</t>
  </si>
  <si>
    <t>Egyiptom</t>
  </si>
  <si>
    <t>Afrika</t>
  </si>
  <si>
    <t>Japán</t>
  </si>
  <si>
    <t>Izrael</t>
  </si>
  <si>
    <t>Ázsia</t>
  </si>
  <si>
    <t>Ukrajna</t>
  </si>
  <si>
    <t>Törökország</t>
  </si>
  <si>
    <t>Szlovénia</t>
  </si>
  <si>
    <t>Szlovákia</t>
  </si>
  <si>
    <t>…</t>
  </si>
  <si>
    <t>Szerbia</t>
  </si>
  <si>
    <t>Szerbia és Montenegró</t>
  </si>
  <si>
    <t>Svédország</t>
  </si>
  <si>
    <t>Svájc</t>
  </si>
  <si>
    <t>Spanyolország</t>
  </si>
  <si>
    <t>Románia</t>
  </si>
  <si>
    <t>Portugália</t>
  </si>
  <si>
    <t>Oroszország</t>
  </si>
  <si>
    <t>Olaszország</t>
  </si>
  <si>
    <t>Németország</t>
  </si>
  <si>
    <t>Montenegró</t>
  </si>
  <si>
    <t>Luxemburg</t>
  </si>
  <si>
    <t>Lengyelország</t>
  </si>
  <si>
    <t>Írország</t>
  </si>
  <si>
    <t>Horvátország</t>
  </si>
  <si>
    <t>Hollandia</t>
  </si>
  <si>
    <t>Görögország</t>
  </si>
  <si>
    <t>Franciaország</t>
  </si>
  <si>
    <t>Finnország</t>
  </si>
  <si>
    <t>Egyesült Királyság</t>
  </si>
  <si>
    <t>Dánia</t>
  </si>
  <si>
    <t>Csehország</t>
  </si>
  <si>
    <t>Ciprus</t>
  </si>
  <si>
    <t>Belgium</t>
  </si>
  <si>
    <t>Ausztria</t>
  </si>
  <si>
    <t>Európa</t>
  </si>
  <si>
    <t>Magyarországra látogató külföldi</t>
  </si>
  <si>
    <t>Külföldre látogató magyar</t>
  </si>
  <si>
    <t>Földrész, ország</t>
  </si>
  <si>
    <t>5.5.2. Nemzetközi szervezett utasforgalom [ezer fő]</t>
  </si>
  <si>
    <t>Ausztrália</t>
  </si>
  <si>
    <t>EU</t>
  </si>
  <si>
    <t>USA</t>
  </si>
  <si>
    <t>Spanyolország–Portugália</t>
  </si>
  <si>
    <t>Bulgária</t>
  </si>
  <si>
    <t>Belgium–Luxemburg</t>
  </si>
  <si>
    <t>kiadásai, millió Ft</t>
  </si>
  <si>
    <t>tartózko-dási ideje, ezer nap</t>
  </si>
  <si>
    <t>száma, ezer fő</t>
  </si>
  <si>
    <t>Összes látogató</t>
  </si>
  <si>
    <t>Több napra látogatók</t>
  </si>
  <si>
    <t>Egy napra látogatók</t>
  </si>
  <si>
    <t>Országok, országcsoportok</t>
  </si>
  <si>
    <t>5.5.3. A Magyarországra érkező külföldi látogatók jellemzői, 2009</t>
  </si>
  <si>
    <t>Saját szervezés</t>
  </si>
  <si>
    <t>csomagtúra</t>
  </si>
  <si>
    <t>Ebből:</t>
  </si>
  <si>
    <t>Utazási iroda közreműködésével szervezett út</t>
  </si>
  <si>
    <t>Az utazás szervezettsége</t>
  </si>
  <si>
    <t>Egyéb</t>
  </si>
  <si>
    <t>Rokon, barát által biztosított szállás</t>
  </si>
  <si>
    <t>Saját nyaraló, második otthon</t>
  </si>
  <si>
    <t>Magánszállásadás</t>
  </si>
  <si>
    <t>Munkahelyi üdülő, sporttábor</t>
  </si>
  <si>
    <t>Ifjúsági szálló, turistaszálló</t>
  </si>
  <si>
    <t>Kemping</t>
  </si>
  <si>
    <t>Panzió</t>
  </si>
  <si>
    <t>Szálloda</t>
  </si>
  <si>
    <t>Igénybe vett szállástípus</t>
  </si>
  <si>
    <t>Hajó</t>
  </si>
  <si>
    <t>Repülőgép</t>
  </si>
  <si>
    <t>Vasút, HÉV</t>
  </si>
  <si>
    <t>Autóbusz</t>
  </si>
  <si>
    <t>Személygépkocsi, motor</t>
  </si>
  <si>
    <t>Közlekedési eszköz</t>
  </si>
  <si>
    <t>Nem ismerrt</t>
  </si>
  <si>
    <t>Egyéb inaktív</t>
  </si>
  <si>
    <t>Nyugdíjas</t>
  </si>
  <si>
    <t>Munkanélküli</t>
  </si>
  <si>
    <t>Dolgozik</t>
  </si>
  <si>
    <t>Gazdasági aktivitás</t>
  </si>
  <si>
    <t>Nem ismert</t>
  </si>
  <si>
    <t>Felsőfokú</t>
  </si>
  <si>
    <t>Középfokú</t>
  </si>
  <si>
    <t>Alapfokú</t>
  </si>
  <si>
    <t>Nincs</t>
  </si>
  <si>
    <t>Iskolai végzettség</t>
  </si>
  <si>
    <t>65 és több</t>
  </si>
  <si>
    <t>45–64</t>
  </si>
  <si>
    <t>25–44</t>
  </si>
  <si>
    <t>15–24</t>
  </si>
  <si>
    <t xml:space="preserve">  0–14</t>
  </si>
  <si>
    <t>Korcsoport, éves</t>
  </si>
  <si>
    <t>utazáson eltöltött idő, ezer nap</t>
  </si>
  <si>
    <t>utazás, ezer fő</t>
  </si>
  <si>
    <t>Összes</t>
  </si>
  <si>
    <t>4 és több éjszakás</t>
  </si>
  <si>
    <t>1–3 éjszakás</t>
  </si>
  <si>
    <t>5.5.4. A belföldi többnapos utazások száma és időtartama, 2009</t>
  </si>
  <si>
    <t>4+ éjszaka</t>
  </si>
  <si>
    <t>1–3 éjszaka</t>
  </si>
  <si>
    <t>Egy fő egy napjára jutó kiadás, Ft</t>
  </si>
  <si>
    <t>Az utazásra fordított kiadás, millió Ft</t>
  </si>
  <si>
    <t>Utazáson eltöltött idő, ezer nap</t>
  </si>
  <si>
    <t>Utazáson részt vevők száma, ezer fő</t>
  </si>
  <si>
    <t>Munkavégzés (kereső-tevékenység)</t>
  </si>
  <si>
    <t>Tanulás</t>
  </si>
  <si>
    <t>Turisztikai motiváció együtt</t>
  </si>
  <si>
    <t>Üzleti turizmus</t>
  </si>
  <si>
    <t>Ebből: rokon, barát meglátogatása</t>
  </si>
  <si>
    <t>Szabadidős turizmus</t>
  </si>
  <si>
    <t>Az utazás időtartama</t>
  </si>
  <si>
    <t>5.5.5. A többnapos belföldi utazáson részt vevők száma és kiadásai utazási célok szerint, 2009</t>
  </si>
  <si>
    <t>Üdülőház</t>
  </si>
  <si>
    <t>Ifjúsági szálló</t>
  </si>
  <si>
    <t>Turistaszállás</t>
  </si>
  <si>
    <t>Egyéb szálláshelyek</t>
  </si>
  <si>
    <t>*</t>
  </si>
  <si>
    <t>**</t>
  </si>
  <si>
    <t>***</t>
  </si>
  <si>
    <t>***** és ****</t>
  </si>
  <si>
    <t>Szállodák</t>
  </si>
  <si>
    <t>Balaton-part</t>
  </si>
  <si>
    <t>****</t>
  </si>
  <si>
    <t>*****</t>
  </si>
  <si>
    <t>Ebből: Budapest</t>
  </si>
  <si>
    <t>Ország összesen</t>
  </si>
  <si>
    <t>férőhely</t>
  </si>
  <si>
    <t>szoba</t>
  </si>
  <si>
    <t>egység</t>
  </si>
  <si>
    <t>5.5.6. A kereskedelmi szálláshelyek kapacitása, július 31.</t>
  </si>
  <si>
    <t>Egy vendégéjszakára jutó szállásdíj, Ft</t>
  </si>
  <si>
    <t>Külföldi</t>
  </si>
  <si>
    <t>Belföldi</t>
  </si>
  <si>
    <t>Vendégéjszaka, ezer</t>
  </si>
  <si>
    <t>Vendég, ezer fő</t>
  </si>
  <si>
    <t>Velencei-tó-Vértes</t>
  </si>
  <si>
    <t>Tisza-tó</t>
  </si>
  <si>
    <t>Sopron-Kőszeg-hegyalja</t>
  </si>
  <si>
    <t>Mecsek és Villány</t>
  </si>
  <si>
    <t>Mátra-Bükk</t>
  </si>
  <si>
    <t>Duna-kanyar</t>
  </si>
  <si>
    <t>Budapest</t>
  </si>
  <si>
    <t>5.5.7. A kereskedelmi szálláshelyek vendégforgalma üdülőkörzetek és szálláshelytípusok szerint, 2009</t>
  </si>
  <si>
    <t>Koreai Köztársaság</t>
  </si>
  <si>
    <t>Kína</t>
  </si>
  <si>
    <t>Norvégia</t>
  </si>
  <si>
    <t>Málta</t>
  </si>
  <si>
    <t>Litvánia</t>
  </si>
  <si>
    <t>Lettország</t>
  </si>
  <si>
    <t>Észtország</t>
  </si>
  <si>
    <t>Átlagos tartózkodási idő, éjszaka</t>
  </si>
  <si>
    <t>Ebből szállodában, ezer vendégéjszaka</t>
  </si>
  <si>
    <t>Összesen, ezer vendégéjszaka</t>
  </si>
  <si>
    <t xml:space="preserve">5.5.8.  A kereskedelmi szálláshelyek külföldi vendégforgalma </t>
  </si>
  <si>
    <t>Bruttó átlagár, Ft/szoba</t>
  </si>
  <si>
    <t>december</t>
  </si>
  <si>
    <t>november</t>
  </si>
  <si>
    <t>október</t>
  </si>
  <si>
    <t>szeptember</t>
  </si>
  <si>
    <t>augusztus</t>
  </si>
  <si>
    <t>július</t>
  </si>
  <si>
    <t>június</t>
  </si>
  <si>
    <t>május</t>
  </si>
  <si>
    <t>április</t>
  </si>
  <si>
    <t>március</t>
  </si>
  <si>
    <t>február</t>
  </si>
  <si>
    <t>január</t>
  </si>
  <si>
    <t>Szobakihasználtság, %</t>
  </si>
  <si>
    <t>külföldi</t>
  </si>
  <si>
    <t>belföldi</t>
  </si>
  <si>
    <t>Az átlagosan eltöltött éjszakák száma</t>
  </si>
  <si>
    <t>Vendég, ezer</t>
  </si>
  <si>
    <t>csillagos szálloda</t>
  </si>
  <si>
    <t>Ebből gyógy-szállodák</t>
  </si>
  <si>
    <t>Egy-</t>
  </si>
  <si>
    <t>Két-</t>
  </si>
  <si>
    <t>Három-</t>
  </si>
  <si>
    <t>Négy-</t>
  </si>
  <si>
    <t>Öt-</t>
  </si>
  <si>
    <t>5.5.9. A szállodák adatai osztálybasorolás szerint, 2009</t>
  </si>
  <si>
    <t>Vendégéjszakák száma, ezer</t>
  </si>
  <si>
    <t>Ebből: külföldi</t>
  </si>
  <si>
    <t>Összes vendég, ezer</t>
  </si>
  <si>
    <t>Férőhelyek száma</t>
  </si>
  <si>
    <t>Szobák száma</t>
  </si>
  <si>
    <t>Vendéglátók száma</t>
  </si>
  <si>
    <t>Falusi szállásadás</t>
  </si>
  <si>
    <t>Fizetővendéglátás</t>
  </si>
  <si>
    <t>5.5.10. A magánszálláshelyek kapacitása és vendégforgalma</t>
  </si>
  <si>
    <t>Vendéglátóhely összesen</t>
  </si>
  <si>
    <t>Munkahelyi, rendezvényi és közétkeztetést végző vendéglátóhely</t>
  </si>
  <si>
    <t>Kereskedelmi vendéglátóhely összesen</t>
  </si>
  <si>
    <t>Bár, borozó</t>
  </si>
  <si>
    <t>Egyéb vendéglátóhely</t>
  </si>
  <si>
    <t>Cukrászda</t>
  </si>
  <si>
    <t>Étterem</t>
  </si>
  <si>
    <t>Ebből az egyéni vállalkozók által működtetett vendéglátóhelyek száma</t>
  </si>
  <si>
    <t>A vendéglátóhelyek száma összesen</t>
  </si>
  <si>
    <t>Üzlettípus</t>
  </si>
  <si>
    <t>5.5.11. A vendéglátóhelyek száma</t>
  </si>
  <si>
    <t>Munkahelyi vendéglátóhelyek</t>
  </si>
  <si>
    <t>Kereskedelmi vendéglátóhelyek</t>
  </si>
  <si>
    <t>Volumenindex, előző év = 100,0</t>
  </si>
  <si>
    <t>Bevétel, millió Ft</t>
  </si>
  <si>
    <t>Vendéglátóhelyek</t>
  </si>
  <si>
    <t>5.5.12. A vendéglátóhelyek bevételei</t>
  </si>
  <si>
    <t>határszakasz</t>
  </si>
  <si>
    <t>szlovák</t>
  </si>
  <si>
    <t>ukrán</t>
  </si>
  <si>
    <t>román</t>
  </si>
  <si>
    <t>szerb</t>
  </si>
  <si>
    <t>horvát</t>
  </si>
  <si>
    <t>szlovén</t>
  </si>
  <si>
    <t>osztrák</t>
  </si>
  <si>
    <t xml:space="preserve">Ebből </t>
  </si>
  <si>
    <t>Év</t>
  </si>
  <si>
    <t>5.5.13. Külföldre utazó magyarok határszakaszonként [ezer fő]</t>
  </si>
  <si>
    <t>Hobbi jellegű munkavégzés</t>
  </si>
  <si>
    <t>Munkavégzés (keresőtevékenység)</t>
  </si>
  <si>
    <t>Vallási okok</t>
  </si>
  <si>
    <t>Kulturális rendezvény, sportesemény</t>
  </si>
  <si>
    <t>Üzleti út, kiállítás vásár</t>
  </si>
  <si>
    <t>Konferencia, kongresszus</t>
  </si>
  <si>
    <t>Egészségmegőrzés, wellness</t>
  </si>
  <si>
    <t>Iskolai tanulmányút, tábor</t>
  </si>
  <si>
    <t>Rokon, barát, ismerős meglátogatása</t>
  </si>
  <si>
    <t>Természetjárás</t>
  </si>
  <si>
    <t>Városnézés</t>
  </si>
  <si>
    <t>Szórakozás,pihenés, sport</t>
  </si>
  <si>
    <t>utazás</t>
  </si>
  <si>
    <t>Utazási cél</t>
  </si>
  <si>
    <t>5.5.14. A belföldi utak megoszlása utazási cél szerint, 2009 [%]</t>
  </si>
  <si>
    <t>IV. negyedév</t>
  </si>
  <si>
    <t>III. negyedév</t>
  </si>
  <si>
    <t>II. negyedév</t>
  </si>
  <si>
    <t>I. negyedév</t>
  </si>
  <si>
    <t xml:space="preserve"> 1–3 éjszaka</t>
  </si>
  <si>
    <t>Időszak</t>
  </si>
  <si>
    <t>5.5.15. A többnapos belföldi utazáson részt vevők aránya, 2009 [%]</t>
  </si>
  <si>
    <t>Szomszédos országok</t>
  </si>
  <si>
    <t>EU–27</t>
  </si>
  <si>
    <t>Nagy-Britannia</t>
  </si>
  <si>
    <t>látogatók tartózkodási ideje, ezer nap</t>
  </si>
  <si>
    <t>látogatók száma, ezer fő</t>
  </si>
  <si>
    <t xml:space="preserve">Összes </t>
  </si>
  <si>
    <t xml:space="preserve">Többnapos </t>
  </si>
  <si>
    <t xml:space="preserve">Egynapos </t>
  </si>
  <si>
    <t>Többnapos</t>
  </si>
  <si>
    <t>5.5.16. A külföldre utazó magyarok száma és tartózkodási ideje országonként, 2009</t>
  </si>
  <si>
    <t>egy fő egy napjára jutó költése, ezer Ft/fő/nap</t>
  </si>
  <si>
    <t xml:space="preserve">Több napra látogatók </t>
  </si>
  <si>
    <t>5.5.17. A Magyarországra érkező külföldi látogatók magyarországi kiadásai</t>
  </si>
  <si>
    <t>5.5.18. Külföldre utazó magyarok kiadásai</t>
  </si>
  <si>
    <t xml:space="preserve">Összesen </t>
  </si>
  <si>
    <t xml:space="preserve">Egyéb </t>
  </si>
  <si>
    <t xml:space="preserve">Átutazás </t>
  </si>
  <si>
    <t>Munka</t>
  </si>
  <si>
    <t>Vásárlás</t>
  </si>
  <si>
    <t>5.5.19. A Magyarországra érkező külföldi látogatók kiadásai utazási célok szerint [millió Ft]</t>
  </si>
  <si>
    <t>5.5.20. Külföldre utazó magyarok kiadásai utazási célok szerint [millió Ft]</t>
  </si>
  <si>
    <t>ebből külföldi</t>
  </si>
  <si>
    <t>összesen</t>
  </si>
  <si>
    <t xml:space="preserve">ebből külföldi </t>
  </si>
  <si>
    <t>Vendégéjszaka</t>
  </si>
  <si>
    <t>Vendég</t>
  </si>
  <si>
    <t>Férőhely</t>
  </si>
  <si>
    <t>Egység</t>
  </si>
  <si>
    <t>5.5.21. A kereskedelmi szálláshelyek főbb adatai</t>
  </si>
  <si>
    <t>millió Ft</t>
  </si>
  <si>
    <t>A nemzetközi közlekedés aránya a magyarok külföldi fogyasztásában, %</t>
  </si>
  <si>
    <t>ebből: turisztikai céllal utazók fogyasztás</t>
  </si>
  <si>
    <t>Magyarok fogyasztása külföldön</t>
  </si>
  <si>
    <t>Nemzetközi közlekedés</t>
  </si>
  <si>
    <t>Fizetési mérleg: idegenforgalmi import</t>
  </si>
  <si>
    <t>A nemzetközi közlekedés aránya a külföldiek magyarországi fogyasztásában, %</t>
  </si>
  <si>
    <t>ebből: turisztikai céllal érkezők fogyasztása</t>
  </si>
  <si>
    <t>Külföldiek magyarországi fogyasztása</t>
  </si>
  <si>
    <t>Fizetési mérleg: idegenforgalmi export</t>
  </si>
  <si>
    <t>5.5.22. Magyarország turisztikai egyenlege</t>
  </si>
  <si>
    <t>5.5.8.  A kereskedelmi szálláshelyek külföldi vendégforgalma</t>
  </si>
  <si>
    <t>Tartalom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</si>
</sst>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"/>
    <numFmt numFmtId="165" formatCode="0.0"/>
    <numFmt numFmtId="166" formatCode="_-* #,##0.0\ _F_t_-;\-* #,##0.0\ _F_t_-;_-* &quot;-&quot;??\ _F_t_-;_-@_-"/>
  </numFmts>
  <fonts count="14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8"/>
      <color indexed="81"/>
      <name val="Tahoma"/>
      <family val="2"/>
      <charset val="238"/>
    </font>
    <font>
      <sz val="10"/>
      <name val="Arial"/>
      <family val="2"/>
      <charset val="238"/>
    </font>
    <font>
      <sz val="8"/>
      <name val="Arial CE"/>
      <charset val="238"/>
    </font>
    <font>
      <b/>
      <sz val="10"/>
      <name val="Arial"/>
      <family val="2"/>
      <charset val="238"/>
    </font>
    <font>
      <b/>
      <sz val="10"/>
      <name val="Arial CE"/>
      <charset val="238"/>
    </font>
    <font>
      <b/>
      <sz val="8"/>
      <name val="Arial CE"/>
      <charset val="238"/>
    </font>
    <font>
      <u/>
      <sz val="11"/>
      <color theme="10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u/>
      <sz val="10"/>
      <color theme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0" fillId="0" borderId="0" applyNumberFormat="0" applyFill="0" applyBorder="0" applyAlignment="0" applyProtection="0"/>
  </cellStyleXfs>
  <cellXfs count="301">
    <xf numFmtId="0" fontId="0" fillId="0" borderId="0" xfId="0"/>
    <xf numFmtId="0" fontId="2" fillId="0" borderId="0" xfId="0" applyFont="1"/>
    <xf numFmtId="0" fontId="2" fillId="0" borderId="0" xfId="0" applyFont="1" applyAlignment="1">
      <alignment vertical="center"/>
    </xf>
    <xf numFmtId="3" fontId="2" fillId="0" borderId="0" xfId="0" applyNumberFormat="1" applyFont="1" applyAlignment="1">
      <alignment horizontal="right" vertical="justify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165" fontId="3" fillId="0" borderId="0" xfId="0" applyNumberFormat="1" applyFont="1" applyAlignment="1">
      <alignment horizontal="right"/>
    </xf>
    <xf numFmtId="164" fontId="3" fillId="0" borderId="0" xfId="0" applyNumberFormat="1" applyFont="1" applyAlignment="1">
      <alignment horizontal="right"/>
    </xf>
    <xf numFmtId="166" fontId="3" fillId="0" borderId="0" xfId="0" applyNumberFormat="1" applyFont="1" applyAlignment="1">
      <alignment horizontal="right"/>
    </xf>
    <xf numFmtId="0" fontId="3" fillId="0" borderId="0" xfId="0" applyFont="1" applyAlignment="1">
      <alignment wrapText="1"/>
    </xf>
    <xf numFmtId="164" fontId="3" fillId="0" borderId="0" xfId="0" applyNumberFormat="1" applyFont="1" applyAlignment="1">
      <alignment horizontal="right" vertical="center"/>
    </xf>
    <xf numFmtId="49" fontId="3" fillId="0" borderId="0" xfId="0" applyNumberFormat="1" applyFont="1" applyAlignment="1">
      <alignment wrapText="1"/>
    </xf>
    <xf numFmtId="164" fontId="2" fillId="0" borderId="0" xfId="0" applyNumberFormat="1" applyFont="1" applyAlignment="1">
      <alignment horizontal="right" vertical="center"/>
    </xf>
    <xf numFmtId="166" fontId="2" fillId="0" borderId="0" xfId="0" applyNumberFormat="1" applyFont="1" applyAlignment="1">
      <alignment horizontal="right"/>
    </xf>
    <xf numFmtId="2" fontId="2" fillId="0" borderId="0" xfId="0" applyNumberFormat="1" applyFont="1" applyAlignment="1">
      <alignment horizontal="left" vertical="center" wrapText="1" indent="1"/>
    </xf>
    <xf numFmtId="164" fontId="2" fillId="0" borderId="0" xfId="0" applyNumberFormat="1" applyFont="1" applyFill="1" applyAlignment="1">
      <alignment horizontal="right" vertical="center"/>
    </xf>
    <xf numFmtId="0" fontId="2" fillId="0" borderId="0" xfId="0" applyFont="1" applyAlignment="1">
      <alignment horizontal="left" vertical="center" wrapText="1" indent="1"/>
    </xf>
    <xf numFmtId="0" fontId="2" fillId="0" borderId="0" xfId="0" applyFont="1" applyAlignment="1">
      <alignment horizontal="right"/>
    </xf>
    <xf numFmtId="0" fontId="3" fillId="0" borderId="0" xfId="0" applyFont="1" applyAlignment="1">
      <alignment vertical="center" wrapText="1"/>
    </xf>
    <xf numFmtId="164" fontId="3" fillId="0" borderId="0" xfId="0" applyNumberFormat="1" applyFont="1" applyFill="1" applyAlignment="1">
      <alignment horizontal="right"/>
    </xf>
    <xf numFmtId="164" fontId="3" fillId="0" borderId="0" xfId="0" applyNumberFormat="1" applyFont="1" applyAlignment="1">
      <alignment horizontal="right"/>
    </xf>
    <xf numFmtId="165" fontId="2" fillId="0" borderId="0" xfId="0" applyNumberFormat="1" applyFont="1" applyAlignment="1">
      <alignment horizontal="right"/>
    </xf>
    <xf numFmtId="2" fontId="2" fillId="0" borderId="0" xfId="0" applyNumberFormat="1" applyFont="1" applyAlignment="1">
      <alignment horizontal="left" vertical="center" indent="1"/>
    </xf>
    <xf numFmtId="0" fontId="2" fillId="0" borderId="0" xfId="0" applyFont="1" applyBorder="1" applyAlignment="1">
      <alignment horizontal="left" vertical="center" wrapText="1" indent="1"/>
    </xf>
    <xf numFmtId="0" fontId="2" fillId="0" borderId="0" xfId="0" applyFont="1" applyBorder="1" applyAlignment="1">
      <alignment horizontal="left" wrapText="1" indent="1"/>
    </xf>
    <xf numFmtId="0" fontId="2" fillId="0" borderId="2" xfId="0" applyFont="1" applyBorder="1" applyAlignment="1">
      <alignment horizontal="center" vertical="center"/>
    </xf>
    <xf numFmtId="0" fontId="2" fillId="0" borderId="0" xfId="0" applyFont="1" applyAlignment="1">
      <alignment vertical="top"/>
    </xf>
    <xf numFmtId="0" fontId="3" fillId="0" borderId="0" xfId="0" applyFont="1" applyAlignment="1">
      <alignment horizontal="left" vertical="top"/>
    </xf>
    <xf numFmtId="3" fontId="3" fillId="0" borderId="0" xfId="0" applyNumberFormat="1" applyFont="1" applyBorder="1" applyAlignment="1">
      <alignment horizontal="right"/>
    </xf>
    <xf numFmtId="3" fontId="3" fillId="0" borderId="0" xfId="0" applyNumberFormat="1" applyFont="1" applyAlignment="1">
      <alignment wrapText="1"/>
    </xf>
    <xf numFmtId="3" fontId="2" fillId="0" borderId="0" xfId="0" applyNumberFormat="1" applyFont="1" applyBorder="1" applyAlignment="1">
      <alignment horizontal="right"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3" fontId="2" fillId="0" borderId="0" xfId="0" applyNumberFormat="1" applyFont="1" applyBorder="1" applyAlignment="1">
      <alignment horizontal="right"/>
    </xf>
    <xf numFmtId="3" fontId="2" fillId="0" borderId="0" xfId="0" applyNumberFormat="1" applyFont="1" applyBorder="1" applyAlignment="1">
      <alignment horizontal="right" vertical="center"/>
    </xf>
    <xf numFmtId="3" fontId="2" fillId="0" borderId="0" xfId="0" applyNumberFormat="1" applyFont="1" applyAlignment="1">
      <alignment horizontal="right"/>
    </xf>
    <xf numFmtId="3" fontId="2" fillId="0" borderId="0" xfId="0" applyNumberFormat="1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 wrapText="1"/>
    </xf>
    <xf numFmtId="3" fontId="2" fillId="0" borderId="7" xfId="0" applyNumberFormat="1" applyFont="1" applyBorder="1" applyAlignment="1">
      <alignment horizontal="center" vertical="center" wrapText="1"/>
    </xf>
    <xf numFmtId="3" fontId="2" fillId="0" borderId="7" xfId="0" applyNumberFormat="1" applyFont="1" applyFill="1" applyBorder="1" applyAlignment="1">
      <alignment horizontal="center" vertical="center" wrapText="1"/>
    </xf>
    <xf numFmtId="3" fontId="2" fillId="0" borderId="0" xfId="0" applyNumberFormat="1" applyFont="1" applyAlignment="1">
      <alignment horizontal="left" vertical="center"/>
    </xf>
    <xf numFmtId="3" fontId="2" fillId="0" borderId="0" xfId="0" applyNumberFormat="1" applyFont="1" applyAlignment="1">
      <alignment horizontal="left" vertical="top"/>
    </xf>
    <xf numFmtId="3" fontId="3" fillId="0" borderId="0" xfId="0" applyNumberFormat="1" applyFont="1" applyAlignment="1">
      <alignment horizontal="right"/>
    </xf>
    <xf numFmtId="0" fontId="3" fillId="0" borderId="0" xfId="0" applyFont="1" applyAlignment="1"/>
    <xf numFmtId="3" fontId="2" fillId="0" borderId="0" xfId="0" applyNumberFormat="1" applyFont="1" applyAlignment="1">
      <alignment vertical="center"/>
    </xf>
    <xf numFmtId="3" fontId="2" fillId="0" borderId="0" xfId="0" applyNumberFormat="1" applyFont="1" applyAlignment="1"/>
    <xf numFmtId="3" fontId="2" fillId="0" borderId="0" xfId="0" applyNumberFormat="1" applyFont="1" applyAlignment="1"/>
    <xf numFmtId="0" fontId="2" fillId="0" borderId="0" xfId="0" applyFont="1" applyAlignment="1"/>
    <xf numFmtId="3" fontId="2" fillId="0" borderId="0" xfId="0" applyNumberFormat="1" applyFont="1" applyAlignment="1">
      <alignment horizontal="right" vertical="center"/>
    </xf>
    <xf numFmtId="0" fontId="2" fillId="0" borderId="0" xfId="0" applyFont="1" applyBorder="1" applyAlignment="1"/>
    <xf numFmtId="0" fontId="2" fillId="0" borderId="0" xfId="0" applyFont="1" applyAlignment="1">
      <alignment vertical="center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3" fillId="0" borderId="0" xfId="0" applyFont="1"/>
    <xf numFmtId="3" fontId="2" fillId="0" borderId="0" xfId="0" applyNumberFormat="1" applyFont="1" applyAlignment="1">
      <alignment horizontal="right"/>
    </xf>
    <xf numFmtId="0" fontId="2" fillId="0" borderId="15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/>
    </xf>
    <xf numFmtId="0" fontId="2" fillId="0" borderId="0" xfId="0" applyFont="1" applyFill="1" applyAlignment="1">
      <alignment vertical="center"/>
    </xf>
    <xf numFmtId="3" fontId="3" fillId="0" borderId="0" xfId="0" applyNumberFormat="1" applyFont="1" applyAlignment="1">
      <alignment horizontal="right"/>
    </xf>
    <xf numFmtId="3" fontId="3" fillId="0" borderId="0" xfId="0" applyNumberFormat="1" applyFont="1" applyFill="1" applyAlignment="1">
      <alignment horizontal="right"/>
    </xf>
    <xf numFmtId="3" fontId="2" fillId="0" borderId="0" xfId="0" applyNumberFormat="1" applyFont="1" applyFill="1" applyAlignment="1">
      <alignment horizontal="right"/>
    </xf>
    <xf numFmtId="3" fontId="2" fillId="0" borderId="0" xfId="0" applyNumberFormat="1" applyFont="1" applyAlignment="1">
      <alignment vertical="center"/>
    </xf>
    <xf numFmtId="3" fontId="3" fillId="0" borderId="0" xfId="0" applyNumberFormat="1" applyFont="1" applyAlignment="1">
      <alignment vertical="center"/>
    </xf>
    <xf numFmtId="3" fontId="3" fillId="0" borderId="0" xfId="0" applyNumberFormat="1" applyFont="1" applyFill="1" applyAlignment="1">
      <alignment vertical="center"/>
    </xf>
    <xf numFmtId="3" fontId="2" fillId="0" borderId="0" xfId="0" applyNumberFormat="1" applyFont="1" applyFill="1" applyAlignment="1">
      <alignment horizontal="right" vertical="center"/>
    </xf>
    <xf numFmtId="3" fontId="2" fillId="0" borderId="0" xfId="0" applyNumberFormat="1" applyFont="1" applyFill="1" applyAlignment="1">
      <alignment vertical="center"/>
    </xf>
    <xf numFmtId="0" fontId="2" fillId="0" borderId="7" xfId="0" applyFont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left" vertical="top"/>
    </xf>
    <xf numFmtId="0" fontId="2" fillId="0" borderId="0" xfId="0" applyFont="1" applyFill="1"/>
    <xf numFmtId="3" fontId="2" fillId="0" borderId="0" xfId="0" applyNumberFormat="1" applyFont="1" applyAlignment="1">
      <alignment horizontal="right" vertical="center"/>
    </xf>
    <xf numFmtId="3" fontId="3" fillId="0" borderId="0" xfId="0" applyNumberFormat="1" applyFont="1" applyAlignment="1"/>
    <xf numFmtId="3" fontId="3" fillId="0" borderId="0" xfId="0" applyNumberFormat="1" applyFont="1" applyFill="1" applyAlignment="1"/>
    <xf numFmtId="3" fontId="2" fillId="0" borderId="0" xfId="0" applyNumberFormat="1" applyFont="1" applyFill="1" applyAlignment="1"/>
    <xf numFmtId="0" fontId="2" fillId="0" borderId="14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18" xfId="0" applyFont="1" applyFill="1" applyBorder="1" applyAlignment="1">
      <alignment horizontal="center" vertical="center" wrapText="1"/>
    </xf>
    <xf numFmtId="0" fontId="2" fillId="0" borderId="0" xfId="0" applyFont="1" applyBorder="1"/>
    <xf numFmtId="164" fontId="3" fillId="0" borderId="0" xfId="0" applyNumberFormat="1" applyFont="1" applyAlignment="1">
      <alignment vertical="center"/>
    </xf>
    <xf numFmtId="164" fontId="2" fillId="0" borderId="0" xfId="0" applyNumberFormat="1" applyFont="1" applyAlignment="1">
      <alignment vertical="center"/>
    </xf>
    <xf numFmtId="2" fontId="2" fillId="0" borderId="0" xfId="0" applyNumberFormat="1" applyFont="1" applyAlignment="1">
      <alignment horizontal="left" vertical="center" indent="1"/>
    </xf>
    <xf numFmtId="0" fontId="2" fillId="0" borderId="7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/>
    </xf>
    <xf numFmtId="49" fontId="2" fillId="0" borderId="0" xfId="0" applyNumberFormat="1" applyFont="1" applyAlignment="1">
      <alignment wrapText="1"/>
    </xf>
    <xf numFmtId="49" fontId="2" fillId="0" borderId="0" xfId="0" applyNumberFormat="1" applyFont="1" applyAlignment="1">
      <alignment wrapText="1"/>
    </xf>
    <xf numFmtId="3" fontId="2" fillId="0" borderId="0" xfId="0" applyNumberFormat="1" applyFont="1" applyBorder="1" applyAlignment="1">
      <alignment horizontal="right" wrapText="1"/>
    </xf>
    <xf numFmtId="3" fontId="2" fillId="0" borderId="0" xfId="0" applyNumberFormat="1" applyFont="1"/>
    <xf numFmtId="49" fontId="2" fillId="0" borderId="0" xfId="0" applyNumberFormat="1" applyFont="1" applyAlignment="1">
      <alignment vertical="center" wrapText="1"/>
    </xf>
    <xf numFmtId="49" fontId="2" fillId="0" borderId="0" xfId="0" applyNumberFormat="1" applyFont="1" applyAlignment="1">
      <alignment horizontal="left" wrapText="1"/>
    </xf>
    <xf numFmtId="49" fontId="2" fillId="0" borderId="0" xfId="0" applyNumberFormat="1" applyFont="1" applyAlignment="1">
      <alignment horizontal="left" wrapText="1" indent="1"/>
    </xf>
    <xf numFmtId="49" fontId="2" fillId="0" borderId="0" xfId="0" applyNumberFormat="1" applyFont="1" applyBorder="1" applyAlignment="1">
      <alignment horizontal="left" wrapText="1"/>
    </xf>
    <xf numFmtId="0" fontId="2" fillId="0" borderId="17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49" fontId="3" fillId="0" borderId="0" xfId="0" applyNumberFormat="1" applyFont="1" applyAlignment="1">
      <alignment horizontal="left" vertical="top"/>
    </xf>
    <xf numFmtId="165" fontId="2" fillId="0" borderId="0" xfId="0" applyNumberFormat="1" applyFont="1"/>
    <xf numFmtId="164" fontId="2" fillId="0" borderId="0" xfId="0" applyNumberFormat="1" applyFont="1" applyAlignment="1">
      <alignment vertical="center"/>
    </xf>
    <xf numFmtId="0" fontId="2" fillId="0" borderId="0" xfId="0" applyFont="1" applyAlignment="1">
      <alignment wrapText="1"/>
    </xf>
    <xf numFmtId="3" fontId="2" fillId="0" borderId="0" xfId="0" applyNumberFormat="1" applyFont="1" applyAlignment="1">
      <alignment vertical="center"/>
    </xf>
    <xf numFmtId="0" fontId="2" fillId="0" borderId="0" xfId="0" applyFont="1" applyAlignment="1">
      <alignment horizontal="left" wrapText="1" indent="1"/>
    </xf>
    <xf numFmtId="164" fontId="2" fillId="0" borderId="0" xfId="0" applyNumberFormat="1" applyFont="1" applyFill="1" applyAlignment="1">
      <alignment vertic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wrapText="1"/>
    </xf>
    <xf numFmtId="3" fontId="3" fillId="0" borderId="0" xfId="0" applyNumberFormat="1" applyFont="1" applyAlignment="1">
      <alignment horizontal="right"/>
    </xf>
    <xf numFmtId="0" fontId="3" fillId="0" borderId="0" xfId="0" applyFont="1" applyAlignment="1">
      <alignment wrapText="1"/>
    </xf>
    <xf numFmtId="3" fontId="2" fillId="0" borderId="0" xfId="0" applyNumberFormat="1" applyFont="1"/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" fillId="0" borderId="0" xfId="0" applyFont="1" applyAlignment="1">
      <alignment wrapText="1"/>
    </xf>
    <xf numFmtId="0" fontId="2" fillId="0" borderId="1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164" fontId="3" fillId="0" borderId="0" xfId="0" applyNumberFormat="1" applyFont="1"/>
    <xf numFmtId="3" fontId="3" fillId="0" borderId="0" xfId="0" applyNumberFormat="1" applyFont="1"/>
    <xf numFmtId="165" fontId="2" fillId="0" borderId="0" xfId="0" applyNumberFormat="1" applyFont="1" applyFill="1" applyAlignment="1">
      <alignment horizontal="right" vertical="center"/>
    </xf>
    <xf numFmtId="3" fontId="2" fillId="0" borderId="0" xfId="0" applyNumberFormat="1" applyFont="1"/>
    <xf numFmtId="0" fontId="2" fillId="0" borderId="1" xfId="0" applyFont="1" applyBorder="1" applyAlignment="1">
      <alignment horizontal="center" vertical="center"/>
    </xf>
    <xf numFmtId="0" fontId="0" fillId="0" borderId="0" xfId="0"/>
    <xf numFmtId="3" fontId="2" fillId="0" borderId="0" xfId="0" applyNumberFormat="1" applyFont="1" applyFill="1" applyAlignment="1">
      <alignment horizontal="center" vertical="center"/>
    </xf>
    <xf numFmtId="0" fontId="6" fillId="0" borderId="0" xfId="0" applyFont="1"/>
    <xf numFmtId="0" fontId="2" fillId="0" borderId="0" xfId="0" applyFont="1" applyFill="1" applyAlignment="1">
      <alignment horizontal="center" vertical="center"/>
    </xf>
    <xf numFmtId="3" fontId="2" fillId="0" borderId="0" xfId="0" applyNumberFormat="1" applyFont="1" applyFill="1" applyAlignment="1">
      <alignment vertical="center"/>
    </xf>
    <xf numFmtId="3" fontId="2" fillId="0" borderId="3" xfId="0" applyNumberFormat="1" applyFont="1" applyFill="1" applyBorder="1" applyAlignment="1">
      <alignment vertical="center"/>
    </xf>
    <xf numFmtId="0" fontId="2" fillId="0" borderId="3" xfId="0" applyFont="1" applyFill="1" applyBorder="1" applyAlignment="1">
      <alignment horizontal="center" vertical="center"/>
    </xf>
    <xf numFmtId="3" fontId="2" fillId="0" borderId="0" xfId="0" applyNumberFormat="1" applyFont="1" applyFill="1" applyAlignment="1">
      <alignment horizontal="right" vertical="center"/>
    </xf>
    <xf numFmtId="0" fontId="0" fillId="0" borderId="0" xfId="0" applyAlignment="1">
      <alignment vertical="center"/>
    </xf>
    <xf numFmtId="0" fontId="2" fillId="0" borderId="18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left" vertical="top"/>
    </xf>
    <xf numFmtId="16" fontId="7" fillId="0" borderId="0" xfId="0" applyNumberFormat="1" applyFont="1" applyFill="1" applyAlignment="1">
      <alignment horizontal="left" vertical="top"/>
    </xf>
    <xf numFmtId="0" fontId="2" fillId="0" borderId="0" xfId="0" applyFont="1" applyFill="1" applyAlignment="1">
      <alignment vertical="center"/>
    </xf>
    <xf numFmtId="0" fontId="2" fillId="0" borderId="0" xfId="0" applyFont="1" applyFill="1" applyAlignment="1">
      <alignment horizontal="left" vertical="center"/>
    </xf>
    <xf numFmtId="164" fontId="3" fillId="0" borderId="0" xfId="0" applyNumberFormat="1" applyFont="1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164" fontId="2" fillId="0" borderId="0" xfId="0" applyNumberFormat="1" applyFont="1" applyFill="1" applyAlignment="1">
      <alignment horizontal="right" vertical="center"/>
    </xf>
    <xf numFmtId="164" fontId="2" fillId="0" borderId="0" xfId="0" applyNumberFormat="1" applyFont="1" applyFill="1" applyBorder="1" applyAlignment="1">
      <alignment horizontal="right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left" vertical="top"/>
    </xf>
    <xf numFmtId="0" fontId="7" fillId="0" borderId="0" xfId="0" applyFont="1" applyFill="1" applyAlignment="1">
      <alignment horizontal="left" vertical="top"/>
    </xf>
    <xf numFmtId="0" fontId="0" fillId="0" borderId="0" xfId="0"/>
    <xf numFmtId="0" fontId="2" fillId="0" borderId="0" xfId="0" applyFont="1"/>
    <xf numFmtId="0" fontId="2" fillId="0" borderId="4" xfId="0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6" fillId="0" borderId="15" xfId="0" applyFont="1" applyBorder="1" applyAlignment="1">
      <alignment horizontal="center" vertical="center" wrapText="1"/>
    </xf>
    <xf numFmtId="0" fontId="8" fillId="0" borderId="0" xfId="0" applyFont="1" applyBorder="1" applyAlignment="1"/>
    <xf numFmtId="0" fontId="0" fillId="0" borderId="0" xfId="0"/>
    <xf numFmtId="3" fontId="2" fillId="0" borderId="0" xfId="0" applyNumberFormat="1" applyFont="1" applyFill="1" applyAlignment="1">
      <alignment horizontal="right" wrapText="1"/>
    </xf>
    <xf numFmtId="0" fontId="2" fillId="0" borderId="0" xfId="0" applyFont="1" applyFill="1" applyAlignment="1">
      <alignment horizontal="left" vertical="center" indent="1"/>
    </xf>
    <xf numFmtId="3" fontId="0" fillId="0" borderId="0" xfId="0" applyNumberFormat="1"/>
    <xf numFmtId="0" fontId="2" fillId="0" borderId="0" xfId="0" applyFont="1" applyFill="1" applyAlignment="1">
      <alignment vertical="center"/>
    </xf>
    <xf numFmtId="3" fontId="3" fillId="0" borderId="0" xfId="0" applyNumberFormat="1" applyFont="1" applyFill="1" applyAlignment="1">
      <alignment horizontal="right" wrapText="1"/>
    </xf>
    <xf numFmtId="0" fontId="3" fillId="0" borderId="0" xfId="0" applyFont="1" applyFill="1" applyAlignment="1">
      <alignment vertical="center"/>
    </xf>
    <xf numFmtId="3" fontId="2" fillId="0" borderId="0" xfId="0" applyNumberFormat="1" applyFont="1" applyFill="1" applyAlignment="1">
      <alignment horizontal="right" wrapText="1"/>
    </xf>
    <xf numFmtId="0" fontId="2" fillId="0" borderId="0" xfId="0" applyFont="1" applyFill="1" applyAlignment="1">
      <alignment horizontal="left" vertical="center"/>
    </xf>
    <xf numFmtId="0" fontId="2" fillId="0" borderId="0" xfId="0" applyFont="1" applyFill="1" applyBorder="1" applyAlignment="1">
      <alignment horizontal="left" vertical="center"/>
    </xf>
    <xf numFmtId="0" fontId="2" fillId="0" borderId="17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0" xfId="0" applyFont="1" applyFill="1"/>
    <xf numFmtId="164" fontId="3" fillId="0" borderId="0" xfId="0" applyNumberFormat="1" applyFont="1" applyFill="1"/>
    <xf numFmtId="3" fontId="3" fillId="0" borderId="0" xfId="0" applyNumberFormat="1" applyFont="1" applyFill="1"/>
    <xf numFmtId="0" fontId="3" fillId="0" borderId="0" xfId="0" applyFont="1"/>
    <xf numFmtId="164" fontId="2" fillId="0" borderId="0" xfId="0" applyNumberFormat="1" applyFont="1" applyFill="1"/>
    <xf numFmtId="3" fontId="2" fillId="0" borderId="0" xfId="0" applyNumberFormat="1" applyFont="1" applyFill="1"/>
    <xf numFmtId="165" fontId="3" fillId="0" borderId="0" xfId="0" applyNumberFormat="1" applyFont="1" applyFill="1"/>
    <xf numFmtId="165" fontId="2" fillId="0" borderId="0" xfId="0" applyNumberFormat="1" applyFont="1" applyFill="1"/>
    <xf numFmtId="0" fontId="3" fillId="0" borderId="0" xfId="0" applyFont="1" applyFill="1"/>
    <xf numFmtId="164" fontId="3" fillId="0" borderId="0" xfId="0" applyNumberFormat="1" applyFont="1" applyFill="1" applyAlignment="1">
      <alignment horizontal="right"/>
    </xf>
    <xf numFmtId="3" fontId="3" fillId="0" borderId="0" xfId="0" applyNumberFormat="1" applyFont="1" applyFill="1" applyAlignment="1">
      <alignment horizontal="right"/>
    </xf>
    <xf numFmtId="164" fontId="2" fillId="0" borderId="0" xfId="0" applyNumberFormat="1" applyFont="1" applyFill="1" applyAlignment="1">
      <alignment horizontal="right"/>
    </xf>
    <xf numFmtId="3" fontId="2" fillId="0" borderId="0" xfId="0" applyNumberFormat="1" applyFont="1" applyFill="1" applyAlignment="1">
      <alignment horizontal="right"/>
    </xf>
    <xf numFmtId="0" fontId="2" fillId="0" borderId="7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vertical="top"/>
    </xf>
    <xf numFmtId="0" fontId="3" fillId="0" borderId="0" xfId="0" applyFont="1" applyFill="1" applyAlignment="1">
      <alignment vertical="top"/>
    </xf>
    <xf numFmtId="3" fontId="2" fillId="0" borderId="0" xfId="0" applyNumberFormat="1" applyFont="1" applyFill="1"/>
    <xf numFmtId="0" fontId="0" fillId="0" borderId="0" xfId="0"/>
    <xf numFmtId="0" fontId="1" fillId="0" borderId="0" xfId="0" applyFont="1"/>
    <xf numFmtId="3" fontId="3" fillId="0" borderId="0" xfId="0" applyNumberFormat="1" applyFont="1" applyFill="1"/>
    <xf numFmtId="3" fontId="2" fillId="0" borderId="0" xfId="0" applyNumberFormat="1" applyFont="1" applyFill="1"/>
    <xf numFmtId="0" fontId="8" fillId="0" borderId="0" xfId="0" applyFont="1"/>
    <xf numFmtId="3" fontId="2" fillId="0" borderId="0" xfId="0" applyNumberFormat="1" applyFont="1" applyFill="1" applyBorder="1"/>
    <xf numFmtId="3" fontId="9" fillId="0" borderId="0" xfId="0" applyNumberFormat="1" applyFont="1"/>
    <xf numFmtId="3" fontId="6" fillId="0" borderId="0" xfId="0" applyNumberFormat="1" applyFont="1"/>
    <xf numFmtId="0" fontId="2" fillId="0" borderId="7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6" fillId="0" borderId="21" xfId="0" applyFont="1" applyBorder="1" applyAlignment="1">
      <alignment horizontal="center" vertical="center" wrapText="1"/>
    </xf>
    <xf numFmtId="0" fontId="7" fillId="0" borderId="0" xfId="0" applyFont="1" applyFill="1" applyAlignment="1">
      <alignment vertical="top"/>
    </xf>
    <xf numFmtId="0" fontId="5" fillId="0" borderId="0" xfId="0" applyFont="1" applyFill="1" applyAlignment="1">
      <alignment vertical="top"/>
    </xf>
    <xf numFmtId="0" fontId="2" fillId="0" borderId="0" xfId="0" applyFont="1" applyFill="1" applyAlignment="1">
      <alignment vertical="center"/>
    </xf>
    <xf numFmtId="3" fontId="2" fillId="0" borderId="0" xfId="0" applyNumberFormat="1" applyFont="1" applyFill="1" applyAlignment="1">
      <alignment vertical="center"/>
    </xf>
    <xf numFmtId="0" fontId="2" fillId="0" borderId="0" xfId="0" applyFont="1" applyFill="1" applyAlignment="1">
      <alignment horizontal="center" vertical="center"/>
    </xf>
    <xf numFmtId="3" fontId="2" fillId="0" borderId="3" xfId="0" applyNumberFormat="1" applyFont="1" applyFill="1" applyBorder="1" applyAlignment="1">
      <alignment vertical="center"/>
    </xf>
    <xf numFmtId="0" fontId="2" fillId="0" borderId="3" xfId="0" applyFont="1" applyFill="1" applyBorder="1" applyAlignment="1">
      <alignment horizontal="center" vertical="center"/>
    </xf>
    <xf numFmtId="3" fontId="2" fillId="0" borderId="0" xfId="0" applyNumberFormat="1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5" fillId="0" borderId="0" xfId="0" applyFont="1" applyFill="1" applyAlignment="1">
      <alignment vertical="center"/>
    </xf>
    <xf numFmtId="16" fontId="7" fillId="0" borderId="0" xfId="0" applyNumberFormat="1" applyFont="1" applyFill="1" applyAlignment="1">
      <alignment horizontal="left" vertical="center"/>
    </xf>
    <xf numFmtId="0" fontId="0" fillId="0" borderId="0" xfId="0"/>
    <xf numFmtId="165" fontId="3" fillId="0" borderId="0" xfId="0" applyNumberFormat="1" applyFont="1"/>
    <xf numFmtId="3" fontId="3" fillId="0" borderId="0" xfId="0" applyNumberFormat="1" applyFont="1"/>
    <xf numFmtId="165" fontId="2" fillId="0" borderId="0" xfId="0" applyNumberFormat="1" applyFont="1"/>
    <xf numFmtId="3" fontId="2" fillId="0" borderId="0" xfId="0" applyNumberFormat="1" applyFont="1"/>
    <xf numFmtId="0" fontId="7" fillId="0" borderId="0" xfId="0" applyFont="1"/>
    <xf numFmtId="0" fontId="2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3" fontId="2" fillId="0" borderId="9" xfId="0" applyNumberFormat="1" applyFont="1" applyBorder="1" applyAlignment="1">
      <alignment horizontal="center" vertical="center" wrapText="1"/>
    </xf>
    <xf numFmtId="3" fontId="2" fillId="0" borderId="6" xfId="0" applyNumberFormat="1" applyFont="1" applyBorder="1" applyAlignment="1">
      <alignment horizontal="center" vertical="center"/>
    </xf>
    <xf numFmtId="3" fontId="2" fillId="0" borderId="10" xfId="0" applyNumberFormat="1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3" fontId="3" fillId="0" borderId="0" xfId="0" applyNumberFormat="1" applyFont="1" applyAlignment="1">
      <alignment horizontal="center" vertical="center"/>
    </xf>
    <xf numFmtId="3" fontId="3" fillId="0" borderId="11" xfId="0" applyNumberFormat="1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11" xfId="0" applyFont="1" applyBorder="1" applyAlignment="1">
      <alignment horizontal="center" vertical="center"/>
    </xf>
    <xf numFmtId="0" fontId="2" fillId="0" borderId="13" xfId="0" applyFont="1" applyBorder="1" applyAlignment="1">
      <alignment vertical="center" wrapText="1"/>
    </xf>
    <xf numFmtId="0" fontId="2" fillId="0" borderId="17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49" fontId="2" fillId="0" borderId="6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center" vertical="center"/>
    </xf>
    <xf numFmtId="0" fontId="2" fillId="0" borderId="21" xfId="0" applyFont="1" applyFill="1" applyBorder="1" applyAlignment="1">
      <alignment horizontal="center" vertical="center"/>
    </xf>
    <xf numFmtId="0" fontId="2" fillId="0" borderId="17" xfId="0" applyFont="1" applyFill="1" applyBorder="1" applyAlignment="1">
      <alignment horizontal="center" vertical="center" wrapText="1"/>
    </xf>
    <xf numFmtId="0" fontId="2" fillId="0" borderId="18" xfId="0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7" fillId="0" borderId="22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3" fillId="0" borderId="11" xfId="0" applyFont="1" applyBorder="1" applyAlignment="1">
      <alignment horizontal="center"/>
    </xf>
    <xf numFmtId="0" fontId="0" fillId="0" borderId="11" xfId="0" applyBorder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2" fillId="0" borderId="17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2" fillId="0" borderId="10" xfId="0" applyFont="1" applyFill="1" applyBorder="1" applyAlignment="1">
      <alignment horizontal="center" vertical="center" wrapText="1"/>
    </xf>
    <xf numFmtId="0" fontId="0" fillId="0" borderId="8" xfId="0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3" fontId="2" fillId="0" borderId="16" xfId="0" applyNumberFormat="1" applyFont="1" applyBorder="1" applyAlignment="1">
      <alignment horizontal="center" vertical="center" wrapText="1"/>
    </xf>
    <xf numFmtId="3" fontId="2" fillId="0" borderId="2" xfId="0" applyNumberFormat="1" applyFont="1" applyBorder="1" applyAlignment="1">
      <alignment horizontal="center" vertical="center" wrapText="1"/>
    </xf>
    <xf numFmtId="3" fontId="2" fillId="0" borderId="21" xfId="0" applyNumberFormat="1" applyFont="1" applyBorder="1" applyAlignment="1">
      <alignment horizontal="center" vertical="center" wrapText="1"/>
    </xf>
    <xf numFmtId="3" fontId="2" fillId="0" borderId="7" xfId="0" applyNumberFormat="1" applyFont="1" applyBorder="1" applyAlignment="1">
      <alignment horizontal="center" vertical="center" wrapText="1"/>
    </xf>
    <xf numFmtId="3" fontId="2" fillId="0" borderId="12" xfId="0" applyNumberFormat="1" applyFont="1" applyBorder="1" applyAlignment="1">
      <alignment horizontal="center" vertical="center" wrapText="1"/>
    </xf>
    <xf numFmtId="3" fontId="2" fillId="0" borderId="3" xfId="0" applyNumberFormat="1" applyFont="1" applyBorder="1" applyAlignment="1">
      <alignment horizontal="center" vertical="center" wrapText="1"/>
    </xf>
    <xf numFmtId="3" fontId="2" fillId="0" borderId="8" xfId="0" applyNumberFormat="1" applyFont="1" applyBorder="1" applyAlignment="1">
      <alignment horizontal="center" vertical="center" wrapText="1"/>
    </xf>
    <xf numFmtId="3" fontId="2" fillId="0" borderId="24" xfId="0" applyNumberFormat="1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3" fontId="2" fillId="0" borderId="25" xfId="0" applyNumberFormat="1" applyFont="1" applyFill="1" applyBorder="1" applyAlignment="1">
      <alignment horizontal="center" vertical="center" wrapText="1"/>
    </xf>
    <xf numFmtId="3" fontId="2" fillId="0" borderId="20" xfId="0" applyNumberFormat="1" applyFont="1" applyFill="1" applyBorder="1" applyAlignment="1">
      <alignment horizontal="center" vertical="center" wrapText="1"/>
    </xf>
    <xf numFmtId="0" fontId="5" fillId="0" borderId="21" xfId="0" applyFont="1" applyBorder="1" applyAlignment="1">
      <alignment horizontal="center" vertical="center" wrapText="1"/>
    </xf>
    <xf numFmtId="3" fontId="2" fillId="0" borderId="16" xfId="0" applyNumberFormat="1" applyFont="1" applyFill="1" applyBorder="1" applyAlignment="1">
      <alignment horizontal="center" vertical="center" wrapText="1"/>
    </xf>
    <xf numFmtId="3" fontId="2" fillId="0" borderId="2" xfId="0" applyNumberFormat="1" applyFont="1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3" fontId="2" fillId="0" borderId="23" xfId="0" applyNumberFormat="1" applyFont="1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11" fillId="0" borderId="0" xfId="0" applyFont="1" applyAlignment="1">
      <alignment horizontal="center"/>
    </xf>
    <xf numFmtId="0" fontId="12" fillId="0" borderId="0" xfId="0" applyFont="1"/>
    <xf numFmtId="0" fontId="13" fillId="0" borderId="0" xfId="1" applyFont="1"/>
  </cellXfs>
  <cellStyles count="2">
    <cellStyle name="Hivatkozás" xfId="1" builtinId="8"/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comments" Target="../comments7.x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comments" Target="../comments8.xml"/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comments" Target="../comments9.xml"/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0.xml.rels><?xml version="1.0" encoding="UTF-8" standalone="yes"?>
<Relationships xmlns="http://schemas.openxmlformats.org/package/2006/relationships"><Relationship Id="rId3" Type="http://schemas.openxmlformats.org/officeDocument/2006/relationships/comments" Target="../comments10.xml"/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9.bin"/></Relationships>
</file>

<file path=xl/worksheets/_rels/sheet2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1.xml"/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20.bin"/></Relationships>
</file>

<file path=xl/worksheets/_rels/sheet2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2.xml"/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21.bin"/></Relationships>
</file>

<file path=xl/worksheets/_rels/sheet2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3.xml"/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2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1207BD-DF5D-4681-A563-990EED492C27}">
  <dimension ref="A1:A23"/>
  <sheetViews>
    <sheetView tabSelected="1" workbookViewId="0"/>
  </sheetViews>
  <sheetFormatPr defaultRowHeight="12.75" x14ac:dyDescent="0.2"/>
  <cols>
    <col min="1" max="1" width="88.85546875" style="299" bestFit="1" customWidth="1"/>
    <col min="2" max="16384" width="9.140625" style="299"/>
  </cols>
  <sheetData>
    <row r="1" spans="1:1" x14ac:dyDescent="0.2">
      <c r="A1" s="298" t="s">
        <v>299</v>
      </c>
    </row>
    <row r="2" spans="1:1" x14ac:dyDescent="0.2">
      <c r="A2" s="300" t="s">
        <v>8</v>
      </c>
    </row>
    <row r="3" spans="1:1" x14ac:dyDescent="0.2">
      <c r="A3" s="300" t="s">
        <v>57</v>
      </c>
    </row>
    <row r="4" spans="1:1" x14ac:dyDescent="0.2">
      <c r="A4" s="300" t="s">
        <v>71</v>
      </c>
    </row>
    <row r="5" spans="1:1" x14ac:dyDescent="0.2">
      <c r="A5" s="300" t="s">
        <v>116</v>
      </c>
    </row>
    <row r="6" spans="1:1" x14ac:dyDescent="0.2">
      <c r="A6" s="300" t="s">
        <v>130</v>
      </c>
    </row>
    <row r="7" spans="1:1" x14ac:dyDescent="0.2">
      <c r="A7" s="300" t="s">
        <v>148</v>
      </c>
    </row>
    <row r="8" spans="1:1" x14ac:dyDescent="0.2">
      <c r="A8" s="300" t="s">
        <v>161</v>
      </c>
    </row>
    <row r="9" spans="1:1" x14ac:dyDescent="0.2">
      <c r="A9" s="300" t="s">
        <v>298</v>
      </c>
    </row>
    <row r="10" spans="1:1" x14ac:dyDescent="0.2">
      <c r="A10" s="300" t="s">
        <v>198</v>
      </c>
    </row>
    <row r="11" spans="1:1" x14ac:dyDescent="0.2">
      <c r="A11" s="300" t="s">
        <v>207</v>
      </c>
    </row>
    <row r="12" spans="1:1" x14ac:dyDescent="0.2">
      <c r="A12" s="300" t="s">
        <v>218</v>
      </c>
    </row>
    <row r="13" spans="1:1" x14ac:dyDescent="0.2">
      <c r="A13" s="300" t="s">
        <v>224</v>
      </c>
    </row>
    <row r="14" spans="1:1" x14ac:dyDescent="0.2">
      <c r="A14" s="300" t="s">
        <v>235</v>
      </c>
    </row>
    <row r="15" spans="1:1" x14ac:dyDescent="0.2">
      <c r="A15" s="300" t="s">
        <v>250</v>
      </c>
    </row>
    <row r="16" spans="1:1" x14ac:dyDescent="0.2">
      <c r="A16" s="300" t="s">
        <v>257</v>
      </c>
    </row>
    <row r="17" spans="1:1" x14ac:dyDescent="0.2">
      <c r="A17" s="300" t="s">
        <v>267</v>
      </c>
    </row>
    <row r="18" spans="1:1" x14ac:dyDescent="0.2">
      <c r="A18" s="300" t="s">
        <v>270</v>
      </c>
    </row>
    <row r="19" spans="1:1" x14ac:dyDescent="0.2">
      <c r="A19" s="300" t="s">
        <v>271</v>
      </c>
    </row>
    <row r="20" spans="1:1" x14ac:dyDescent="0.2">
      <c r="A20" s="300" t="s">
        <v>277</v>
      </c>
    </row>
    <row r="21" spans="1:1" x14ac:dyDescent="0.2">
      <c r="A21" s="300" t="s">
        <v>278</v>
      </c>
    </row>
    <row r="22" spans="1:1" x14ac:dyDescent="0.2">
      <c r="A22" s="300" t="s">
        <v>286</v>
      </c>
    </row>
    <row r="23" spans="1:1" x14ac:dyDescent="0.2">
      <c r="A23" s="300" t="s">
        <v>297</v>
      </c>
    </row>
  </sheetData>
  <hyperlinks>
    <hyperlink ref="A2" location="5.5.1.!A1" display="5.5.1. A tevékenységi engedéllyel rendelkező utaztató szervezetek száma (december 31.)" xr:uid="{994930EE-6405-4625-8F06-BA398AB7767B}"/>
    <hyperlink ref="A3" location="5.5.2.!A1" display="5.5.2. Nemzetközi szervezett utasforgalom [ezer fő]" xr:uid="{767A8268-0453-4528-9592-0B72746F6B14}"/>
    <hyperlink ref="A4" location="5.5.3.!A1" display="5.5.3. A Magyarországra érkező külföldi látogatók jellemzői, 2009" xr:uid="{C0DBBF5A-7E3B-4B12-AAAB-FBDCB25D73E0}"/>
    <hyperlink ref="A5" location="5.5.4.!A1" display="5.5.4. A belföldi többnapos utazások száma és időtartama, 2009" xr:uid="{326799F8-E87C-4EF4-8B88-F01327D84E05}"/>
    <hyperlink ref="A6" location="5.5.5.!A1" display="5.5.5. A többnapos belföldi utazáson részt vevők száma és kiadásai utazási célok szerint, 2009" xr:uid="{BF5E425B-DE81-4EC6-8B16-A77DFBC9EA4D}"/>
    <hyperlink ref="A7" location="5.5.6.!A1" display="5.5.6. A kereskedelmi szálláshelyek kapacitása, július 31." xr:uid="{C100D250-E716-4F65-B8DF-3A9CCB63363B}"/>
    <hyperlink ref="A8" location="5.5.7.!A1" display="5.5.7. A kereskedelmi szálláshelyek vendégforgalma üdülőkörzetek és szálláshelytípusok szerint, 2009" xr:uid="{83E7761A-A2E8-4893-8610-608157090F38}"/>
    <hyperlink ref="A9" location="5.5.8.!A1" display="5.5.8.  A kereskedelmi szálláshelyek külföldi vendégforgalma" xr:uid="{92D4D56F-191F-48E4-9090-4A5E8B5DE083}"/>
    <hyperlink ref="A10" location="5.5.9.!A1" display="5.5.9. A szállodák adatai osztálybasorolás szerint, 2009" xr:uid="{9A8EDFE3-2B58-4594-9B03-59D9DBD31CAC}"/>
    <hyperlink ref="A11" location="5.5.10.!A1" display="5.5.10. A magánszálláshelyek kapacitása és vendégforgalma" xr:uid="{6A0D61A6-3445-4797-9FC4-3F382E461A52}"/>
    <hyperlink ref="A12" location="5.5.11.!A1" display="5.5.11. A vendéglátóhelyek száma" xr:uid="{2847DFA2-B8DE-42FC-8F56-1A1BAF34F949}"/>
    <hyperlink ref="A13" location="5.5.12.!A1" display="5.5.12. A vendéglátóhelyek bevételei" xr:uid="{6CFB5B2A-4026-4BFD-8EAE-9D9DD1658550}"/>
    <hyperlink ref="A14" location="5.5.13.!A1" display="5.5.13. Külföldre utazó magyarok határszakaszonként [ezer fő]" xr:uid="{A85B7442-6A85-4F97-ADEE-F2EEB947F7AD}"/>
    <hyperlink ref="A15" location="5.5.14.!A1" display="5.5.14. A belföldi utak megoszlása utazási cél szerint, 2009 [%]" xr:uid="{10B0B498-68FB-42B6-BE67-4670CC29B52A}"/>
    <hyperlink ref="A16" location="5.5.15.!A1" display="5.5.15. A többnapos belföldi utazáson részt vevők aránya, 2009 [%]" xr:uid="{E1593356-4183-4AF2-844C-C7BDCB61F1C0}"/>
    <hyperlink ref="A17" location="5.5.16.!A1" display="5.5.16. A külföldre utazó magyarok száma és tartózkodási ideje országonként, 2009" xr:uid="{66B28F72-32DA-43E7-8A5C-19F9B3B9AC1A}"/>
    <hyperlink ref="A18" location="5.5.17.!A1" display="5.5.17. A Magyarországra érkező külföldi látogatók magyarországi kiadásai" xr:uid="{20C29E52-1822-4B8B-9174-62A6DDCEF675}"/>
    <hyperlink ref="A19" location="5.5.18.!A1" display="5.5.18. Külföldre utazó magyarok kiadásai" xr:uid="{A32D6C01-3368-413C-8C0C-9CF02CD9B202}"/>
    <hyperlink ref="A20" location="5.5.19.!A1" display="5.5.19. A Magyarországra érkező külföldi látogatók kiadásai utazási célok szerint [millió Ft]" xr:uid="{70489A02-5DDD-4BCE-B0D1-009623839348}"/>
    <hyperlink ref="A21" location="5.5.20.!A1" display="5.5.20. Külföldre utazó magyarok kiadásai utazási célok szerint [millió Ft]" xr:uid="{784925E2-BF33-4511-BEB5-728253AEBFA1}"/>
    <hyperlink ref="A22" location="5.5.21.!A1" display="5.5.21. A kereskedelmi szálláshelyek főbb adatai" xr:uid="{8312D360-4057-4BA3-86DE-64485E2FDA4A}"/>
    <hyperlink ref="A23" location="5.5.22.!A1" display="5.5.22. Magyarország turisztikai egyenlege" xr:uid="{D0B6D5AC-A443-4B98-854C-26DAB708537D}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4EC71E-3946-4825-BD8D-BEDF261AAA0E}">
  <dimension ref="A1:H34"/>
  <sheetViews>
    <sheetView workbookViewId="0"/>
  </sheetViews>
  <sheetFormatPr defaultRowHeight="11.25" x14ac:dyDescent="0.2"/>
  <cols>
    <col min="1" max="1" width="28.85546875" style="93" customWidth="1"/>
    <col min="2" max="7" width="10.7109375" style="1" customWidth="1"/>
    <col min="8" max="8" width="11.140625" style="1" customWidth="1"/>
    <col min="9" max="16384" width="9.140625" style="1"/>
  </cols>
  <sheetData>
    <row r="1" spans="1:8" ht="12" thickBot="1" x14ac:dyDescent="0.25">
      <c r="A1" s="103" t="s">
        <v>198</v>
      </c>
      <c r="B1" s="30"/>
      <c r="C1" s="30"/>
      <c r="D1" s="102"/>
      <c r="E1" s="102"/>
      <c r="F1" s="102"/>
      <c r="G1" s="102"/>
      <c r="H1" s="36"/>
    </row>
    <row r="2" spans="1:8" s="2" customFormat="1" ht="15" customHeight="1" x14ac:dyDescent="0.25">
      <c r="A2" s="246" t="s">
        <v>7</v>
      </c>
      <c r="B2" s="101" t="s">
        <v>197</v>
      </c>
      <c r="C2" s="101" t="s">
        <v>196</v>
      </c>
      <c r="D2" s="101" t="s">
        <v>195</v>
      </c>
      <c r="E2" s="101" t="s">
        <v>194</v>
      </c>
      <c r="F2" s="101" t="s">
        <v>193</v>
      </c>
      <c r="G2" s="240" t="s">
        <v>9</v>
      </c>
      <c r="H2" s="243" t="s">
        <v>192</v>
      </c>
    </row>
    <row r="3" spans="1:8" s="2" customFormat="1" ht="15" customHeight="1" x14ac:dyDescent="0.25">
      <c r="A3" s="247"/>
      <c r="B3" s="245" t="s">
        <v>191</v>
      </c>
      <c r="C3" s="245"/>
      <c r="D3" s="245"/>
      <c r="E3" s="245"/>
      <c r="F3" s="245"/>
      <c r="G3" s="241"/>
      <c r="H3" s="244"/>
    </row>
    <row r="4" spans="1:8" x14ac:dyDescent="0.2">
      <c r="A4" s="100" t="s">
        <v>190</v>
      </c>
      <c r="B4" s="67">
        <v>627</v>
      </c>
      <c r="C4" s="67">
        <v>2177</v>
      </c>
      <c r="D4" s="67">
        <v>2019</v>
      </c>
      <c r="E4" s="67">
        <v>304</v>
      </c>
      <c r="F4" s="67">
        <v>51</v>
      </c>
      <c r="G4" s="67">
        <v>5179</v>
      </c>
      <c r="H4" s="67">
        <v>683</v>
      </c>
    </row>
    <row r="5" spans="1:8" x14ac:dyDescent="0.2">
      <c r="A5" s="98" t="s">
        <v>74</v>
      </c>
      <c r="B5" s="67"/>
      <c r="C5" s="67"/>
      <c r="D5" s="67"/>
      <c r="E5" s="67"/>
      <c r="F5" s="67"/>
      <c r="G5" s="96"/>
      <c r="H5" s="67"/>
    </row>
    <row r="6" spans="1:8" x14ac:dyDescent="0.2">
      <c r="A6" s="99" t="s">
        <v>188</v>
      </c>
      <c r="B6" s="67">
        <v>98</v>
      </c>
      <c r="C6" s="67">
        <v>1013</v>
      </c>
      <c r="D6" s="67">
        <v>1098</v>
      </c>
      <c r="E6" s="67">
        <v>206</v>
      </c>
      <c r="F6" s="67">
        <v>34</v>
      </c>
      <c r="G6" s="67">
        <v>2450</v>
      </c>
      <c r="H6" s="67">
        <v>397</v>
      </c>
    </row>
    <row r="7" spans="1:8" x14ac:dyDescent="0.2">
      <c r="A7" s="99" t="s">
        <v>187</v>
      </c>
      <c r="B7" s="67">
        <v>529</v>
      </c>
      <c r="C7" s="67">
        <v>1164</v>
      </c>
      <c r="D7" s="67">
        <v>921</v>
      </c>
      <c r="E7" s="67">
        <v>98</v>
      </c>
      <c r="F7" s="67">
        <v>16</v>
      </c>
      <c r="G7" s="67">
        <v>2728</v>
      </c>
      <c r="H7" s="67">
        <v>285</v>
      </c>
    </row>
    <row r="8" spans="1:8" x14ac:dyDescent="0.2">
      <c r="A8" s="98" t="s">
        <v>152</v>
      </c>
      <c r="B8" s="67">
        <v>1442</v>
      </c>
      <c r="C8" s="67">
        <v>5542</v>
      </c>
      <c r="D8" s="67">
        <v>5230</v>
      </c>
      <c r="E8" s="67">
        <v>744</v>
      </c>
      <c r="F8" s="67">
        <v>146</v>
      </c>
      <c r="G8" s="67">
        <v>13103</v>
      </c>
      <c r="H8" s="67">
        <v>2453</v>
      </c>
    </row>
    <row r="9" spans="1:8" x14ac:dyDescent="0.2">
      <c r="A9" s="98" t="s">
        <v>74</v>
      </c>
      <c r="B9" s="67"/>
      <c r="C9" s="67"/>
      <c r="D9" s="67"/>
      <c r="E9" s="67"/>
      <c r="F9" s="96"/>
      <c r="G9" s="96"/>
      <c r="H9" s="96"/>
    </row>
    <row r="10" spans="1:8" x14ac:dyDescent="0.2">
      <c r="A10" s="99" t="s">
        <v>188</v>
      </c>
      <c r="B10" s="67">
        <v>214</v>
      </c>
      <c r="C10" s="67">
        <v>2280</v>
      </c>
      <c r="D10" s="67">
        <v>2738</v>
      </c>
      <c r="E10" s="67">
        <v>500</v>
      </c>
      <c r="F10" s="67">
        <v>94</v>
      </c>
      <c r="G10" s="67">
        <v>5827</v>
      </c>
      <c r="H10" s="67">
        <v>1179</v>
      </c>
    </row>
    <row r="11" spans="1:8" x14ac:dyDescent="0.2">
      <c r="A11" s="99" t="s">
        <v>187</v>
      </c>
      <c r="B11" s="67">
        <v>1228</v>
      </c>
      <c r="C11" s="67">
        <v>3262</v>
      </c>
      <c r="D11" s="67">
        <v>2492</v>
      </c>
      <c r="E11" s="67">
        <v>243</v>
      </c>
      <c r="F11" s="67">
        <v>51</v>
      </c>
      <c r="G11" s="67">
        <v>7276</v>
      </c>
      <c r="H11" s="67">
        <v>1274</v>
      </c>
    </row>
    <row r="12" spans="1:8" x14ac:dyDescent="0.2">
      <c r="A12" s="98" t="s">
        <v>189</v>
      </c>
      <c r="B12" s="67">
        <v>2.2999999999999998</v>
      </c>
      <c r="C12" s="67">
        <v>2.5</v>
      </c>
      <c r="D12" s="67">
        <v>2.6</v>
      </c>
      <c r="E12" s="67">
        <v>2.4</v>
      </c>
      <c r="F12" s="67">
        <v>2.9</v>
      </c>
      <c r="G12" s="67">
        <v>2.5</v>
      </c>
      <c r="H12" s="67">
        <v>3.6</v>
      </c>
    </row>
    <row r="13" spans="1:8" x14ac:dyDescent="0.2">
      <c r="A13" s="98" t="s">
        <v>74</v>
      </c>
      <c r="B13" s="67"/>
      <c r="C13" s="67"/>
      <c r="D13" s="67"/>
      <c r="E13" s="67"/>
      <c r="F13" s="96"/>
      <c r="G13" s="96"/>
      <c r="H13" s="96"/>
    </row>
    <row r="14" spans="1:8" x14ac:dyDescent="0.2">
      <c r="A14" s="99" t="s">
        <v>188</v>
      </c>
      <c r="B14" s="67">
        <v>2.2000000000000002</v>
      </c>
      <c r="C14" s="67">
        <v>2.2000000000000002</v>
      </c>
      <c r="D14" s="67">
        <v>2.5</v>
      </c>
      <c r="E14" s="67">
        <v>2.4</v>
      </c>
      <c r="F14" s="67">
        <v>2.8</v>
      </c>
      <c r="G14" s="67">
        <v>2.4</v>
      </c>
      <c r="H14" s="67">
        <v>3</v>
      </c>
    </row>
    <row r="15" spans="1:8" x14ac:dyDescent="0.2">
      <c r="A15" s="99" t="s">
        <v>187</v>
      </c>
      <c r="B15" s="67">
        <v>2.2999999999999998</v>
      </c>
      <c r="C15" s="67">
        <v>2.8</v>
      </c>
      <c r="D15" s="67">
        <v>2.7</v>
      </c>
      <c r="E15" s="67">
        <v>2.5</v>
      </c>
      <c r="F15" s="67">
        <v>3.2</v>
      </c>
      <c r="G15" s="67">
        <v>2.7</v>
      </c>
      <c r="H15" s="67">
        <v>4.5</v>
      </c>
    </row>
    <row r="16" spans="1:8" x14ac:dyDescent="0.2">
      <c r="A16" s="98" t="s">
        <v>149</v>
      </c>
      <c r="B16" s="67">
        <v>20101</v>
      </c>
      <c r="C16" s="67">
        <v>8817</v>
      </c>
      <c r="D16" s="67">
        <v>5672</v>
      </c>
      <c r="E16" s="67">
        <v>4330</v>
      </c>
      <c r="F16" s="67">
        <v>3343</v>
      </c>
      <c r="G16" s="67">
        <v>8488</v>
      </c>
      <c r="H16" s="67">
        <v>7767</v>
      </c>
    </row>
    <row r="17" spans="1:8" x14ac:dyDescent="0.2">
      <c r="A17" s="98" t="s">
        <v>74</v>
      </c>
      <c r="B17" s="96"/>
      <c r="C17" s="67"/>
      <c r="D17" s="67"/>
      <c r="E17" s="67"/>
      <c r="F17" s="67"/>
      <c r="G17" s="96"/>
      <c r="H17" s="96"/>
    </row>
    <row r="18" spans="1:8" x14ac:dyDescent="0.2">
      <c r="A18" s="99" t="s">
        <v>188</v>
      </c>
      <c r="B18" s="67">
        <v>15933</v>
      </c>
      <c r="C18" s="67">
        <v>8048</v>
      </c>
      <c r="D18" s="67">
        <v>5748</v>
      </c>
      <c r="E18" s="67">
        <v>4103</v>
      </c>
      <c r="F18" s="67">
        <v>3215</v>
      </c>
      <c r="G18" s="67">
        <v>6840</v>
      </c>
      <c r="H18" s="67">
        <v>6864</v>
      </c>
    </row>
    <row r="19" spans="1:8" x14ac:dyDescent="0.2">
      <c r="A19" s="99" t="s">
        <v>187</v>
      </c>
      <c r="B19" s="67">
        <v>20828</v>
      </c>
      <c r="C19" s="67">
        <v>9354</v>
      </c>
      <c r="D19" s="67">
        <v>5590</v>
      </c>
      <c r="E19" s="67">
        <v>4797</v>
      </c>
      <c r="F19" s="67">
        <v>3580</v>
      </c>
      <c r="G19" s="67">
        <v>9808</v>
      </c>
      <c r="H19" s="67">
        <v>8603</v>
      </c>
    </row>
    <row r="20" spans="1:8" x14ac:dyDescent="0.2">
      <c r="A20" s="98" t="s">
        <v>186</v>
      </c>
      <c r="B20" s="67">
        <v>53.7</v>
      </c>
      <c r="C20" s="67">
        <v>48.5</v>
      </c>
      <c r="D20" s="67">
        <v>38.700000000000003</v>
      </c>
      <c r="E20" s="67">
        <v>30.7</v>
      </c>
      <c r="F20" s="67">
        <v>23.9</v>
      </c>
      <c r="G20" s="67">
        <v>43.1</v>
      </c>
      <c r="H20" s="67">
        <v>56.5</v>
      </c>
    </row>
    <row r="21" spans="1:8" x14ac:dyDescent="0.2">
      <c r="A21" s="97" t="s">
        <v>74</v>
      </c>
      <c r="B21" s="67"/>
      <c r="C21" s="67"/>
      <c r="D21" s="95"/>
      <c r="E21" s="95"/>
      <c r="F21" s="95"/>
      <c r="G21" s="96"/>
      <c r="H21" s="95"/>
    </row>
    <row r="22" spans="1:8" x14ac:dyDescent="0.2">
      <c r="A22" s="19" t="s">
        <v>185</v>
      </c>
      <c r="B22" s="67">
        <v>41.2</v>
      </c>
      <c r="C22" s="67">
        <v>36</v>
      </c>
      <c r="D22" s="67">
        <v>25.1</v>
      </c>
      <c r="E22" s="67">
        <v>21.3</v>
      </c>
      <c r="F22" s="67">
        <v>22.3</v>
      </c>
      <c r="G22" s="67">
        <v>30.8</v>
      </c>
      <c r="H22" s="67">
        <v>46.2</v>
      </c>
    </row>
    <row r="23" spans="1:8" x14ac:dyDescent="0.2">
      <c r="A23" s="19" t="s">
        <v>184</v>
      </c>
      <c r="B23" s="67">
        <v>41.3</v>
      </c>
      <c r="C23" s="67">
        <v>38.5</v>
      </c>
      <c r="D23" s="67">
        <v>28.7</v>
      </c>
      <c r="E23" s="67">
        <v>23.1</v>
      </c>
      <c r="F23" s="67">
        <v>23.5</v>
      </c>
      <c r="G23" s="67">
        <v>33.5</v>
      </c>
      <c r="H23" s="67">
        <v>53.7</v>
      </c>
    </row>
    <row r="24" spans="1:8" x14ac:dyDescent="0.2">
      <c r="A24" s="19" t="s">
        <v>183</v>
      </c>
      <c r="B24" s="67">
        <v>49</v>
      </c>
      <c r="C24" s="67">
        <v>41.2</v>
      </c>
      <c r="D24" s="67">
        <v>32</v>
      </c>
      <c r="E24" s="67">
        <v>25.9</v>
      </c>
      <c r="F24" s="67">
        <v>18.5</v>
      </c>
      <c r="G24" s="67">
        <v>36.799999999999997</v>
      </c>
      <c r="H24" s="67">
        <v>49.5</v>
      </c>
    </row>
    <row r="25" spans="1:8" x14ac:dyDescent="0.2">
      <c r="A25" s="19" t="s">
        <v>182</v>
      </c>
      <c r="B25" s="67">
        <v>48.8</v>
      </c>
      <c r="C25" s="67">
        <v>45.8</v>
      </c>
      <c r="D25" s="67">
        <v>37.5</v>
      </c>
      <c r="E25" s="67">
        <v>30.9</v>
      </c>
      <c r="F25" s="67">
        <v>27.3</v>
      </c>
      <c r="G25" s="67">
        <v>41.3</v>
      </c>
      <c r="H25" s="67">
        <v>50.4</v>
      </c>
    </row>
    <row r="26" spans="1:8" x14ac:dyDescent="0.2">
      <c r="A26" s="19" t="s">
        <v>181</v>
      </c>
      <c r="B26" s="67">
        <v>54.9</v>
      </c>
      <c r="C26" s="67">
        <v>50.4</v>
      </c>
      <c r="D26" s="67">
        <v>40.799999999999997</v>
      </c>
      <c r="E26" s="67">
        <v>31.6</v>
      </c>
      <c r="F26" s="67">
        <v>25.3</v>
      </c>
      <c r="G26" s="67">
        <v>44.8</v>
      </c>
      <c r="H26" s="67">
        <v>56.7</v>
      </c>
    </row>
    <row r="27" spans="1:8" x14ac:dyDescent="0.2">
      <c r="A27" s="19" t="s">
        <v>180</v>
      </c>
      <c r="B27" s="67">
        <v>61.1</v>
      </c>
      <c r="C27" s="67">
        <v>50.5</v>
      </c>
      <c r="D27" s="67">
        <v>41.2</v>
      </c>
      <c r="E27" s="67">
        <v>31.1</v>
      </c>
      <c r="F27" s="67">
        <v>24.8</v>
      </c>
      <c r="G27" s="67">
        <v>45.2</v>
      </c>
      <c r="H27" s="67">
        <v>57.9</v>
      </c>
    </row>
    <row r="28" spans="1:8" x14ac:dyDescent="0.2">
      <c r="A28" s="19" t="s">
        <v>179</v>
      </c>
      <c r="B28" s="67">
        <v>60.4</v>
      </c>
      <c r="C28" s="67">
        <v>57.7</v>
      </c>
      <c r="D28" s="67">
        <v>50.9</v>
      </c>
      <c r="E28" s="67">
        <v>42.6</v>
      </c>
      <c r="F28" s="67">
        <v>28</v>
      </c>
      <c r="G28" s="67">
        <v>52.7</v>
      </c>
      <c r="H28" s="67">
        <v>66.3</v>
      </c>
    </row>
    <row r="29" spans="1:8" x14ac:dyDescent="0.2">
      <c r="A29" s="19" t="s">
        <v>178</v>
      </c>
      <c r="B29" s="67">
        <v>63.4</v>
      </c>
      <c r="C29" s="67">
        <v>65.900000000000006</v>
      </c>
      <c r="D29" s="67">
        <v>56.1</v>
      </c>
      <c r="E29" s="67">
        <v>42.4</v>
      </c>
      <c r="F29" s="67">
        <v>28.5</v>
      </c>
      <c r="G29" s="67">
        <v>58.2</v>
      </c>
      <c r="H29" s="67">
        <v>75.7</v>
      </c>
    </row>
    <row r="30" spans="1:8" x14ac:dyDescent="0.2">
      <c r="A30" s="19" t="s">
        <v>177</v>
      </c>
      <c r="B30" s="67">
        <v>64.7</v>
      </c>
      <c r="C30" s="67">
        <v>55.2</v>
      </c>
      <c r="D30" s="67">
        <v>45.3</v>
      </c>
      <c r="E30" s="67">
        <v>29.5</v>
      </c>
      <c r="F30" s="67">
        <v>18.600000000000001</v>
      </c>
      <c r="G30" s="67">
        <v>49.2</v>
      </c>
      <c r="H30" s="67">
        <v>64.5</v>
      </c>
    </row>
    <row r="31" spans="1:8" x14ac:dyDescent="0.2">
      <c r="A31" s="19" t="s">
        <v>176</v>
      </c>
      <c r="B31" s="67">
        <v>58.8</v>
      </c>
      <c r="C31" s="67">
        <v>54.3</v>
      </c>
      <c r="D31" s="67">
        <v>39.700000000000003</v>
      </c>
      <c r="E31" s="67">
        <v>30.6</v>
      </c>
      <c r="F31" s="67">
        <v>19.8</v>
      </c>
      <c r="G31" s="67">
        <v>46.5</v>
      </c>
      <c r="H31" s="67">
        <v>59.4</v>
      </c>
    </row>
    <row r="32" spans="1:8" x14ac:dyDescent="0.2">
      <c r="A32" s="19" t="s">
        <v>175</v>
      </c>
      <c r="B32" s="67">
        <v>54.4</v>
      </c>
      <c r="C32" s="67">
        <v>45.1</v>
      </c>
      <c r="D32" s="67">
        <v>31.6</v>
      </c>
      <c r="E32" s="67">
        <v>24.6</v>
      </c>
      <c r="F32" s="67">
        <v>18.2</v>
      </c>
      <c r="G32" s="67">
        <v>38.799999999999997</v>
      </c>
      <c r="H32" s="67">
        <v>55.3</v>
      </c>
    </row>
    <row r="33" spans="1:8" x14ac:dyDescent="0.2">
      <c r="A33" s="19" t="s">
        <v>174</v>
      </c>
      <c r="B33" s="67">
        <v>45.3</v>
      </c>
      <c r="C33" s="67">
        <v>37.799999999999997</v>
      </c>
      <c r="D33" s="67">
        <v>25.1</v>
      </c>
      <c r="E33" s="67">
        <v>20.100000000000001</v>
      </c>
      <c r="F33" s="67">
        <v>13.8</v>
      </c>
      <c r="G33" s="67">
        <v>31.9</v>
      </c>
      <c r="H33" s="67">
        <v>41.5</v>
      </c>
    </row>
    <row r="34" spans="1:8" x14ac:dyDescent="0.2">
      <c r="A34" s="94" t="s">
        <v>173</v>
      </c>
      <c r="B34" s="67">
        <v>31034</v>
      </c>
      <c r="C34" s="67">
        <v>15397</v>
      </c>
      <c r="D34" s="67">
        <v>10297</v>
      </c>
      <c r="E34" s="67">
        <v>8032</v>
      </c>
      <c r="F34" s="67">
        <v>7106</v>
      </c>
      <c r="G34" s="67">
        <v>14913</v>
      </c>
      <c r="H34" s="67">
        <v>13820</v>
      </c>
    </row>
  </sheetData>
  <mergeCells count="4">
    <mergeCell ref="G2:G3"/>
    <mergeCell ref="H2:H3"/>
    <mergeCell ref="B3:F3"/>
    <mergeCell ref="A2:A3"/>
  </mergeCells>
  <pageMargins left="0.74803149606299213" right="0.74803149606299213" top="0.62992125984251968" bottom="0.86614173228346458" header="0.51181102362204722" footer="0.59055118110236227"/>
  <pageSetup paperSize="9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AE12B2-B061-4963-8029-8A34A4210980}">
  <dimension ref="A1:E18"/>
  <sheetViews>
    <sheetView workbookViewId="0"/>
  </sheetViews>
  <sheetFormatPr defaultRowHeight="11.25" x14ac:dyDescent="0.2"/>
  <cols>
    <col min="1" max="1" width="28.28515625" style="1" customWidth="1"/>
    <col min="2" max="5" width="12.7109375" style="1" customWidth="1"/>
    <col min="6" max="16384" width="9.140625" style="1"/>
  </cols>
  <sheetData>
    <row r="1" spans="1:5" s="85" customFormat="1" ht="12" thickBot="1" x14ac:dyDescent="0.25">
      <c r="A1" s="62" t="s">
        <v>207</v>
      </c>
      <c r="B1" s="113"/>
      <c r="C1" s="113"/>
      <c r="D1" s="113"/>
      <c r="E1" s="113"/>
    </row>
    <row r="2" spans="1:5" x14ac:dyDescent="0.2">
      <c r="A2" s="112" t="s">
        <v>7</v>
      </c>
      <c r="B2" s="111">
        <v>2000</v>
      </c>
      <c r="C2" s="111">
        <v>2007</v>
      </c>
      <c r="D2" s="111">
        <v>2008</v>
      </c>
      <c r="E2" s="110">
        <v>2009</v>
      </c>
    </row>
    <row r="3" spans="1:5" x14ac:dyDescent="0.2">
      <c r="A3" s="236" t="s">
        <v>206</v>
      </c>
      <c r="B3" s="236"/>
      <c r="C3" s="236"/>
      <c r="D3" s="236"/>
      <c r="E3" s="236"/>
    </row>
    <row r="4" spans="1:5" x14ac:dyDescent="0.2">
      <c r="A4" s="106" t="s">
        <v>204</v>
      </c>
      <c r="B4" s="67">
        <v>36549</v>
      </c>
      <c r="C4" s="107">
        <v>32797</v>
      </c>
      <c r="D4" s="107">
        <v>32032</v>
      </c>
      <c r="E4" s="96">
        <v>31776</v>
      </c>
    </row>
    <row r="5" spans="1:5" x14ac:dyDescent="0.2">
      <c r="A5" s="106" t="s">
        <v>203</v>
      </c>
      <c r="B5" s="67">
        <v>86655</v>
      </c>
      <c r="C5" s="107">
        <v>82724</v>
      </c>
      <c r="D5" s="107">
        <v>81515</v>
      </c>
      <c r="E5" s="96">
        <v>80561</v>
      </c>
    </row>
    <row r="6" spans="1:5" x14ac:dyDescent="0.2">
      <c r="A6" s="106" t="s">
        <v>202</v>
      </c>
      <c r="B6" s="67">
        <v>185727</v>
      </c>
      <c r="C6" s="107">
        <v>184908</v>
      </c>
      <c r="D6" s="107">
        <v>180794</v>
      </c>
      <c r="E6" s="96">
        <v>178128</v>
      </c>
    </row>
    <row r="7" spans="1:5" x14ac:dyDescent="0.2">
      <c r="A7" s="106" t="s">
        <v>201</v>
      </c>
      <c r="B7" s="67">
        <v>515</v>
      </c>
      <c r="C7" s="107">
        <v>675</v>
      </c>
      <c r="D7" s="107">
        <v>757</v>
      </c>
      <c r="E7" s="96">
        <v>725</v>
      </c>
    </row>
    <row r="8" spans="1:5" x14ac:dyDescent="0.2">
      <c r="A8" s="108" t="s">
        <v>200</v>
      </c>
      <c r="B8" s="67">
        <v>329</v>
      </c>
      <c r="C8" s="107">
        <v>226</v>
      </c>
      <c r="D8" s="107">
        <v>259</v>
      </c>
      <c r="E8" s="96">
        <v>258</v>
      </c>
    </row>
    <row r="9" spans="1:5" x14ac:dyDescent="0.2">
      <c r="A9" s="106" t="s">
        <v>199</v>
      </c>
      <c r="B9" s="67">
        <v>3349</v>
      </c>
      <c r="C9" s="107">
        <v>2875</v>
      </c>
      <c r="D9" s="107">
        <v>3148</v>
      </c>
      <c r="E9" s="96">
        <v>3040</v>
      </c>
    </row>
    <row r="10" spans="1:5" x14ac:dyDescent="0.2">
      <c r="A10" s="106" t="s">
        <v>169</v>
      </c>
      <c r="B10" s="87">
        <v>6.5</v>
      </c>
      <c r="C10" s="109">
        <v>4.2612513005356281</v>
      </c>
      <c r="D10" s="105">
        <v>4.1585204755614269</v>
      </c>
      <c r="E10" s="1">
        <v>4.2</v>
      </c>
    </row>
    <row r="11" spans="1:5" x14ac:dyDescent="0.2">
      <c r="A11" s="232" t="s">
        <v>205</v>
      </c>
      <c r="B11" s="232"/>
      <c r="C11" s="232"/>
      <c r="D11" s="232"/>
      <c r="E11" s="232"/>
    </row>
    <row r="12" spans="1:5" x14ac:dyDescent="0.2">
      <c r="A12" s="106" t="s">
        <v>204</v>
      </c>
      <c r="B12" s="67">
        <v>6109</v>
      </c>
      <c r="C12" s="107">
        <v>6845</v>
      </c>
      <c r="D12" s="107">
        <v>7492</v>
      </c>
      <c r="E12" s="96">
        <v>7534</v>
      </c>
    </row>
    <row r="13" spans="1:5" x14ac:dyDescent="0.2">
      <c r="A13" s="106" t="s">
        <v>203</v>
      </c>
      <c r="B13" s="67">
        <v>14597</v>
      </c>
      <c r="C13" s="107">
        <v>17513</v>
      </c>
      <c r="D13" s="107">
        <v>19253</v>
      </c>
      <c r="E13" s="96">
        <v>19877</v>
      </c>
    </row>
    <row r="14" spans="1:5" x14ac:dyDescent="0.2">
      <c r="A14" s="106" t="s">
        <v>202</v>
      </c>
      <c r="B14" s="67">
        <v>33502</v>
      </c>
      <c r="C14" s="107">
        <v>43241</v>
      </c>
      <c r="D14" s="107">
        <v>47636</v>
      </c>
      <c r="E14" s="96">
        <v>49327</v>
      </c>
    </row>
    <row r="15" spans="1:5" x14ac:dyDescent="0.2">
      <c r="A15" s="106" t="s">
        <v>201</v>
      </c>
      <c r="B15" s="67">
        <v>110</v>
      </c>
      <c r="C15" s="107">
        <v>193</v>
      </c>
      <c r="D15" s="107">
        <v>214</v>
      </c>
      <c r="E15" s="96">
        <v>237</v>
      </c>
    </row>
    <row r="16" spans="1:5" x14ac:dyDescent="0.2">
      <c r="A16" s="108" t="s">
        <v>200</v>
      </c>
      <c r="B16" s="67">
        <v>41</v>
      </c>
      <c r="C16" s="107">
        <v>27</v>
      </c>
      <c r="D16" s="107">
        <v>26</v>
      </c>
      <c r="E16" s="96">
        <v>22</v>
      </c>
    </row>
    <row r="17" spans="1:5" x14ac:dyDescent="0.2">
      <c r="A17" s="106" t="s">
        <v>199</v>
      </c>
      <c r="B17" s="67">
        <v>518</v>
      </c>
      <c r="C17" s="107">
        <v>692</v>
      </c>
      <c r="D17" s="107">
        <v>744</v>
      </c>
      <c r="E17" s="96">
        <v>722</v>
      </c>
    </row>
    <row r="18" spans="1:5" x14ac:dyDescent="0.2">
      <c r="A18" s="106" t="s">
        <v>169</v>
      </c>
      <c r="B18" s="87">
        <v>4.7</v>
      </c>
      <c r="C18" s="105">
        <v>3.5847119637844052</v>
      </c>
      <c r="D18" s="105">
        <v>3.4766355140186915</v>
      </c>
      <c r="E18" s="104">
        <v>3</v>
      </c>
    </row>
  </sheetData>
  <mergeCells count="2">
    <mergeCell ref="A3:E3"/>
    <mergeCell ref="A11:E11"/>
  </mergeCells>
  <pageMargins left="0.74803149606299213" right="0.74803149606299213" top="0.62992125984251968" bottom="0.86614173228346458" header="0.51181102362204722" footer="0.59055118110236227"/>
  <pageSetup paperSize="9" orientation="portrait" cellComments="atEnd" r:id="rId1"/>
  <headerFooter alignWithMargins="0"/>
  <legacy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49087B-A11E-442A-85F4-7862967212B4}">
  <dimension ref="A1:E10"/>
  <sheetViews>
    <sheetView workbookViewId="0"/>
  </sheetViews>
  <sheetFormatPr defaultRowHeight="11.25" x14ac:dyDescent="0.2"/>
  <cols>
    <col min="1" max="1" width="28.5703125" style="1" customWidth="1"/>
    <col min="2" max="5" width="14.7109375" style="1" customWidth="1"/>
    <col min="6" max="16384" width="9.140625" style="1"/>
  </cols>
  <sheetData>
    <row r="1" spans="1:5" ht="12" thickBot="1" x14ac:dyDescent="0.25">
      <c r="A1" s="30" t="s">
        <v>218</v>
      </c>
      <c r="B1" s="36"/>
      <c r="C1" s="36"/>
      <c r="D1" s="36"/>
      <c r="E1" s="36"/>
    </row>
    <row r="2" spans="1:5" ht="30" customHeight="1" x14ac:dyDescent="0.2">
      <c r="A2" s="248" t="s">
        <v>217</v>
      </c>
      <c r="B2" s="250" t="s">
        <v>216</v>
      </c>
      <c r="C2" s="251"/>
      <c r="D2" s="243" t="s">
        <v>215</v>
      </c>
      <c r="E2" s="218"/>
    </row>
    <row r="3" spans="1:5" x14ac:dyDescent="0.2">
      <c r="A3" s="249"/>
      <c r="B3" s="120">
        <v>2008</v>
      </c>
      <c r="C3" s="120">
        <v>2009</v>
      </c>
      <c r="D3" s="121">
        <v>2008</v>
      </c>
      <c r="E3" s="120">
        <v>2009</v>
      </c>
    </row>
    <row r="4" spans="1:5" s="53" customFormat="1" x14ac:dyDescent="0.2">
      <c r="A4" s="119" t="s">
        <v>214</v>
      </c>
      <c r="B4" s="116">
        <v>11673</v>
      </c>
      <c r="C4" s="52">
        <v>11764</v>
      </c>
      <c r="D4" s="116">
        <v>3306</v>
      </c>
      <c r="E4" s="116">
        <v>3257</v>
      </c>
    </row>
    <row r="5" spans="1:5" s="53" customFormat="1" x14ac:dyDescent="0.2">
      <c r="A5" s="119" t="s">
        <v>213</v>
      </c>
      <c r="B5" s="116">
        <v>1705</v>
      </c>
      <c r="C5" s="52">
        <v>1541</v>
      </c>
      <c r="D5" s="116">
        <v>861</v>
      </c>
      <c r="E5" s="116">
        <v>778</v>
      </c>
    </row>
    <row r="6" spans="1:5" s="53" customFormat="1" x14ac:dyDescent="0.2">
      <c r="A6" s="119" t="s">
        <v>212</v>
      </c>
      <c r="B6" s="116">
        <v>22232</v>
      </c>
      <c r="C6" s="52">
        <v>22543</v>
      </c>
      <c r="D6" s="116">
        <v>10553</v>
      </c>
      <c r="E6" s="116">
        <v>10389</v>
      </c>
    </row>
    <row r="7" spans="1:5" x14ac:dyDescent="0.2">
      <c r="A7" s="117" t="s">
        <v>211</v>
      </c>
      <c r="B7" s="116">
        <v>14003</v>
      </c>
      <c r="C7" s="96">
        <v>13978</v>
      </c>
      <c r="D7" s="116">
        <v>8151</v>
      </c>
      <c r="E7" s="116">
        <v>7962</v>
      </c>
    </row>
    <row r="8" spans="1:5" x14ac:dyDescent="0.2">
      <c r="A8" s="118" t="s">
        <v>210</v>
      </c>
      <c r="B8" s="116">
        <v>49613</v>
      </c>
      <c r="C8" s="96">
        <v>49826</v>
      </c>
      <c r="D8" s="116">
        <v>22871</v>
      </c>
      <c r="E8" s="116">
        <v>22386</v>
      </c>
    </row>
    <row r="9" spans="1:5" ht="22.5" x14ac:dyDescent="0.2">
      <c r="A9" s="117" t="s">
        <v>209</v>
      </c>
      <c r="B9" s="116">
        <v>6999</v>
      </c>
      <c r="C9" s="96">
        <v>7165</v>
      </c>
      <c r="D9" s="116">
        <v>1699</v>
      </c>
      <c r="E9" s="116">
        <v>1691</v>
      </c>
    </row>
    <row r="10" spans="1:5" s="53" customFormat="1" x14ac:dyDescent="0.2">
      <c r="A10" s="115" t="s">
        <v>208</v>
      </c>
      <c r="B10" s="114">
        <v>56612</v>
      </c>
      <c r="C10" s="79">
        <v>56991</v>
      </c>
      <c r="D10" s="114">
        <v>24570</v>
      </c>
      <c r="E10" s="114">
        <v>24077</v>
      </c>
    </row>
  </sheetData>
  <mergeCells count="3">
    <mergeCell ref="A2:A3"/>
    <mergeCell ref="B2:C2"/>
    <mergeCell ref="D2:E2"/>
  </mergeCells>
  <pageMargins left="0.74803149606299213" right="0.74803149606299213" top="0.62992125984251968" bottom="0.86614173228346458" header="0.51181102362204722" footer="0.59055118110236227"/>
  <pageSetup paperSize="9" orientation="portrait" r:id="rId1"/>
  <headerFooter alignWithMargins="0"/>
  <legacy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91E33F-3241-4060-A22B-79A33B3C1A20}">
  <dimension ref="A1:D6"/>
  <sheetViews>
    <sheetView workbookViewId="0"/>
  </sheetViews>
  <sheetFormatPr defaultRowHeight="11.25" x14ac:dyDescent="0.2"/>
  <cols>
    <col min="1" max="1" width="30.7109375" style="1" customWidth="1"/>
    <col min="2" max="4" width="16.7109375" style="1" customWidth="1"/>
    <col min="5" max="16384" width="9.140625" style="1"/>
  </cols>
  <sheetData>
    <row r="1" spans="1:4" ht="12" thickBot="1" x14ac:dyDescent="0.25">
      <c r="A1" s="30" t="s">
        <v>224</v>
      </c>
      <c r="B1" s="2"/>
      <c r="C1" s="2"/>
      <c r="D1" s="2"/>
    </row>
    <row r="2" spans="1:4" s="5" customFormat="1" ht="22.5" x14ac:dyDescent="0.25">
      <c r="A2" s="220" t="s">
        <v>223</v>
      </c>
      <c r="B2" s="243" t="s">
        <v>222</v>
      </c>
      <c r="C2" s="248"/>
      <c r="D2" s="91" t="s">
        <v>221</v>
      </c>
    </row>
    <row r="3" spans="1:4" s="5" customFormat="1" x14ac:dyDescent="0.25">
      <c r="A3" s="221"/>
      <c r="B3" s="126">
        <v>2008</v>
      </c>
      <c r="C3" s="252">
        <v>2009</v>
      </c>
      <c r="D3" s="227"/>
    </row>
    <row r="4" spans="1:4" x14ac:dyDescent="0.2">
      <c r="A4" s="43" t="s">
        <v>220</v>
      </c>
      <c r="B4" s="125">
        <v>600021</v>
      </c>
      <c r="C4" s="125">
        <v>585781</v>
      </c>
      <c r="D4" s="124">
        <v>91.321985720141129</v>
      </c>
    </row>
    <row r="5" spans="1:4" x14ac:dyDescent="0.2">
      <c r="A5" s="38" t="s">
        <v>219</v>
      </c>
      <c r="B5" s="125">
        <v>86714</v>
      </c>
      <c r="C5" s="125">
        <v>94523</v>
      </c>
      <c r="D5" s="124">
        <v>102.42328447484653</v>
      </c>
    </row>
    <row r="6" spans="1:4" x14ac:dyDescent="0.2">
      <c r="A6" s="113" t="s">
        <v>9</v>
      </c>
      <c r="B6" s="123">
        <v>686735</v>
      </c>
      <c r="C6" s="123">
        <v>680304</v>
      </c>
      <c r="D6" s="122">
        <v>92.725920278960416</v>
      </c>
    </row>
  </sheetData>
  <mergeCells count="3">
    <mergeCell ref="B2:C2"/>
    <mergeCell ref="C3:D3"/>
    <mergeCell ref="A2:A3"/>
  </mergeCells>
  <pageMargins left="0.74803149606299213" right="0.74803149606299213" top="0.62992125984251968" bottom="0.86614173228346458" header="0.51181102362204722" footer="0.59055118110236227"/>
  <pageSetup paperSize="9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A6587F-F1C0-4810-9F28-751D8AC3079C}">
  <dimension ref="A1:J25"/>
  <sheetViews>
    <sheetView zoomScaleNormal="100" zoomScaleSheetLayoutView="100" workbookViewId="0"/>
  </sheetViews>
  <sheetFormatPr defaultRowHeight="15" x14ac:dyDescent="0.25"/>
  <cols>
    <col min="1" max="16384" width="9.140625" style="127"/>
  </cols>
  <sheetData>
    <row r="1" spans="1:10" ht="15.75" thickBot="1" x14ac:dyDescent="0.3">
      <c r="A1" s="138" t="s">
        <v>235</v>
      </c>
      <c r="B1" s="137"/>
      <c r="C1" s="137"/>
      <c r="D1" s="137"/>
      <c r="E1" s="137"/>
      <c r="F1" s="137"/>
      <c r="G1" s="137"/>
      <c r="H1" s="137"/>
      <c r="I1" s="137"/>
      <c r="J1" s="137"/>
    </row>
    <row r="2" spans="1:10" s="135" customFormat="1" x14ac:dyDescent="0.25">
      <c r="A2" s="257" t="s">
        <v>234</v>
      </c>
      <c r="B2" s="257" t="s">
        <v>9</v>
      </c>
      <c r="C2" s="253" t="s">
        <v>233</v>
      </c>
      <c r="D2" s="253"/>
      <c r="E2" s="253"/>
      <c r="F2" s="253"/>
      <c r="G2" s="253"/>
      <c r="H2" s="253"/>
      <c r="I2" s="253"/>
      <c r="J2" s="253"/>
    </row>
    <row r="3" spans="1:10" s="135" customFormat="1" x14ac:dyDescent="0.25">
      <c r="A3" s="258"/>
      <c r="B3" s="258"/>
      <c r="C3" s="136" t="s">
        <v>160</v>
      </c>
      <c r="D3" s="136" t="s">
        <v>232</v>
      </c>
      <c r="E3" s="136" t="s">
        <v>231</v>
      </c>
      <c r="F3" s="136" t="s">
        <v>230</v>
      </c>
      <c r="G3" s="136" t="s">
        <v>229</v>
      </c>
      <c r="H3" s="136" t="s">
        <v>228</v>
      </c>
      <c r="I3" s="136" t="s">
        <v>227</v>
      </c>
      <c r="J3" s="136" t="s">
        <v>226</v>
      </c>
    </row>
    <row r="4" spans="1:10" s="135" customFormat="1" x14ac:dyDescent="0.25">
      <c r="A4" s="259"/>
      <c r="B4" s="259"/>
      <c r="C4" s="254" t="s">
        <v>225</v>
      </c>
      <c r="D4" s="255"/>
      <c r="E4" s="255"/>
      <c r="F4" s="255"/>
      <c r="G4" s="255"/>
      <c r="H4" s="255"/>
      <c r="I4" s="255"/>
      <c r="J4" s="256"/>
    </row>
    <row r="5" spans="1:10" x14ac:dyDescent="0.25">
      <c r="A5" s="130">
        <v>1980</v>
      </c>
      <c r="B5" s="131">
        <v>5164</v>
      </c>
      <c r="C5" s="134">
        <v>362</v>
      </c>
      <c r="D5" s="134">
        <v>256</v>
      </c>
      <c r="E5" s="134" t="s">
        <v>11</v>
      </c>
      <c r="F5" s="134" t="s">
        <v>11</v>
      </c>
      <c r="G5" s="134">
        <v>732</v>
      </c>
      <c r="H5" s="134">
        <v>570</v>
      </c>
      <c r="I5" s="134">
        <v>138</v>
      </c>
      <c r="J5" s="134">
        <v>3103</v>
      </c>
    </row>
    <row r="6" spans="1:10" x14ac:dyDescent="0.25">
      <c r="A6" s="130">
        <v>1990</v>
      </c>
      <c r="B6" s="131">
        <v>13596</v>
      </c>
      <c r="C6" s="134">
        <v>343</v>
      </c>
      <c r="D6" s="134">
        <v>5729</v>
      </c>
      <c r="E6" s="134" t="s">
        <v>11</v>
      </c>
      <c r="F6" s="134" t="s">
        <v>11</v>
      </c>
      <c r="G6" s="134">
        <v>1207</v>
      </c>
      <c r="H6" s="134">
        <v>1125</v>
      </c>
      <c r="I6" s="134">
        <v>140</v>
      </c>
      <c r="J6" s="134">
        <v>5052</v>
      </c>
    </row>
    <row r="7" spans="1:10" x14ac:dyDescent="0.25">
      <c r="A7" s="130">
        <v>1991</v>
      </c>
      <c r="B7" s="131">
        <v>14317</v>
      </c>
      <c r="C7" s="134">
        <v>395</v>
      </c>
      <c r="D7" s="134">
        <v>7435</v>
      </c>
      <c r="E7" s="134" t="s">
        <v>11</v>
      </c>
      <c r="F7" s="134" t="s">
        <v>11</v>
      </c>
      <c r="G7" s="134">
        <v>1869</v>
      </c>
      <c r="H7" s="134">
        <v>857</v>
      </c>
      <c r="I7" s="134">
        <v>234</v>
      </c>
      <c r="J7" s="134">
        <v>3527</v>
      </c>
    </row>
    <row r="8" spans="1:10" x14ac:dyDescent="0.25">
      <c r="A8" s="130">
        <v>1992</v>
      </c>
      <c r="B8" s="131">
        <v>12803</v>
      </c>
      <c r="C8" s="134">
        <v>527</v>
      </c>
      <c r="D8" s="134">
        <v>6055</v>
      </c>
      <c r="E8" s="134" t="s">
        <v>11</v>
      </c>
      <c r="F8" s="134" t="s">
        <v>11</v>
      </c>
      <c r="G8" s="134">
        <v>2200</v>
      </c>
      <c r="H8" s="134">
        <v>871</v>
      </c>
      <c r="I8" s="134">
        <v>257</v>
      </c>
      <c r="J8" s="134">
        <v>2891</v>
      </c>
    </row>
    <row r="9" spans="1:10" x14ac:dyDescent="0.25">
      <c r="A9" s="130">
        <v>1993</v>
      </c>
      <c r="B9" s="131">
        <v>12115</v>
      </c>
      <c r="C9" s="134">
        <v>616</v>
      </c>
      <c r="D9" s="134">
        <v>6133</v>
      </c>
      <c r="E9" s="134">
        <v>337</v>
      </c>
      <c r="F9" s="134">
        <v>583</v>
      </c>
      <c r="G9" s="134">
        <v>625</v>
      </c>
      <c r="H9" s="134">
        <v>754</v>
      </c>
      <c r="I9" s="134">
        <v>561</v>
      </c>
      <c r="J9" s="134">
        <v>2503</v>
      </c>
    </row>
    <row r="10" spans="1:10" x14ac:dyDescent="0.25">
      <c r="A10" s="130">
        <v>1994</v>
      </c>
      <c r="B10" s="131">
        <v>14374</v>
      </c>
      <c r="C10" s="134">
        <v>701</v>
      </c>
      <c r="D10" s="134">
        <v>5631</v>
      </c>
      <c r="E10" s="134">
        <v>375</v>
      </c>
      <c r="F10" s="134">
        <v>575</v>
      </c>
      <c r="G10" s="134">
        <v>3169</v>
      </c>
      <c r="H10" s="134">
        <v>700</v>
      </c>
      <c r="I10" s="134">
        <v>417</v>
      </c>
      <c r="J10" s="134">
        <v>2803</v>
      </c>
    </row>
    <row r="11" spans="1:10" x14ac:dyDescent="0.25">
      <c r="A11" s="130">
        <v>1995</v>
      </c>
      <c r="B11" s="131">
        <v>13083</v>
      </c>
      <c r="C11" s="134">
        <v>757</v>
      </c>
      <c r="D11" s="134">
        <v>5087</v>
      </c>
      <c r="E11" s="134">
        <v>416</v>
      </c>
      <c r="F11" s="134">
        <v>283</v>
      </c>
      <c r="G11" s="134">
        <v>2156</v>
      </c>
      <c r="H11" s="134">
        <v>848</v>
      </c>
      <c r="I11" s="134">
        <v>379</v>
      </c>
      <c r="J11" s="134">
        <v>3155</v>
      </c>
    </row>
    <row r="12" spans="1:10" x14ac:dyDescent="0.25">
      <c r="A12" s="130">
        <v>1996</v>
      </c>
      <c r="B12" s="131">
        <v>12064</v>
      </c>
      <c r="C12" s="134">
        <v>753</v>
      </c>
      <c r="D12" s="134">
        <v>4802</v>
      </c>
      <c r="E12" s="134">
        <v>608</v>
      </c>
      <c r="F12" s="134">
        <v>340</v>
      </c>
      <c r="G12" s="134">
        <v>929</v>
      </c>
      <c r="H12" s="134">
        <v>1082</v>
      </c>
      <c r="I12" s="134">
        <v>463</v>
      </c>
      <c r="J12" s="134">
        <v>3084</v>
      </c>
    </row>
    <row r="13" spans="1:10" x14ac:dyDescent="0.25">
      <c r="A13" s="130">
        <v>1997</v>
      </c>
      <c r="B13" s="131">
        <v>12173</v>
      </c>
      <c r="C13" s="134">
        <v>765</v>
      </c>
      <c r="D13" s="134">
        <v>4681</v>
      </c>
      <c r="E13" s="134">
        <v>766</v>
      </c>
      <c r="F13" s="134">
        <v>531</v>
      </c>
      <c r="G13" s="134">
        <v>1090</v>
      </c>
      <c r="H13" s="134">
        <v>894</v>
      </c>
      <c r="I13" s="134">
        <v>252</v>
      </c>
      <c r="J13" s="134">
        <v>3192</v>
      </c>
    </row>
    <row r="14" spans="1:10" x14ac:dyDescent="0.25">
      <c r="A14" s="130">
        <v>1998</v>
      </c>
      <c r="B14" s="131">
        <v>12317</v>
      </c>
      <c r="C14" s="134">
        <v>809</v>
      </c>
      <c r="D14" s="134">
        <v>5023</v>
      </c>
      <c r="E14" s="134">
        <v>570</v>
      </c>
      <c r="F14" s="134">
        <v>497</v>
      </c>
      <c r="G14" s="134">
        <v>1256</v>
      </c>
      <c r="H14" s="134">
        <v>985</v>
      </c>
      <c r="I14" s="134">
        <v>185</v>
      </c>
      <c r="J14" s="134">
        <v>2990</v>
      </c>
    </row>
    <row r="15" spans="1:10" x14ac:dyDescent="0.25">
      <c r="A15" s="130">
        <v>1999</v>
      </c>
      <c r="B15" s="131">
        <v>10622</v>
      </c>
      <c r="C15" s="134">
        <v>819</v>
      </c>
      <c r="D15" s="134">
        <v>4995</v>
      </c>
      <c r="E15" s="134">
        <v>363</v>
      </c>
      <c r="F15" s="134">
        <v>464</v>
      </c>
      <c r="G15" s="134">
        <v>433</v>
      </c>
      <c r="H15" s="134">
        <v>1049</v>
      </c>
      <c r="I15" s="134">
        <v>149</v>
      </c>
      <c r="J15" s="134">
        <v>2346</v>
      </c>
    </row>
    <row r="16" spans="1:10" x14ac:dyDescent="0.25">
      <c r="A16" s="130">
        <v>2000</v>
      </c>
      <c r="B16" s="131">
        <v>11065</v>
      </c>
      <c r="C16" s="134">
        <v>797</v>
      </c>
      <c r="D16" s="134">
        <v>5043</v>
      </c>
      <c r="E16" s="134">
        <v>371</v>
      </c>
      <c r="F16" s="134">
        <v>704</v>
      </c>
      <c r="G16" s="134">
        <v>622</v>
      </c>
      <c r="H16" s="134">
        <v>1416</v>
      </c>
      <c r="I16" s="134">
        <v>379</v>
      </c>
      <c r="J16" s="134">
        <v>1731</v>
      </c>
    </row>
    <row r="17" spans="1:10" x14ac:dyDescent="0.25">
      <c r="A17" s="130">
        <v>2001</v>
      </c>
      <c r="B17" s="131">
        <v>11167</v>
      </c>
      <c r="C17" s="131">
        <v>732</v>
      </c>
      <c r="D17" s="131">
        <v>5167</v>
      </c>
      <c r="E17" s="131">
        <v>261</v>
      </c>
      <c r="F17" s="131">
        <v>579</v>
      </c>
      <c r="G17" s="131">
        <v>557</v>
      </c>
      <c r="H17" s="131">
        <v>1220</v>
      </c>
      <c r="I17" s="131">
        <v>476</v>
      </c>
      <c r="J17" s="131">
        <v>2171</v>
      </c>
    </row>
    <row r="18" spans="1:10" x14ac:dyDescent="0.25">
      <c r="A18" s="130">
        <v>2002</v>
      </c>
      <c r="B18" s="131">
        <v>12966</v>
      </c>
      <c r="C18" s="131">
        <v>703</v>
      </c>
      <c r="D18" s="131">
        <v>5779</v>
      </c>
      <c r="E18" s="131">
        <v>257</v>
      </c>
      <c r="F18" s="131">
        <v>562</v>
      </c>
      <c r="G18" s="131">
        <v>513</v>
      </c>
      <c r="H18" s="131">
        <v>1220</v>
      </c>
      <c r="I18" s="131">
        <v>669</v>
      </c>
      <c r="J18" s="131">
        <v>3261</v>
      </c>
    </row>
    <row r="19" spans="1:10" x14ac:dyDescent="0.25">
      <c r="A19" s="133">
        <v>2003</v>
      </c>
      <c r="B19" s="132">
        <v>14283</v>
      </c>
      <c r="C19" s="132">
        <v>798</v>
      </c>
      <c r="D19" s="132">
        <v>5784</v>
      </c>
      <c r="E19" s="132">
        <v>328</v>
      </c>
      <c r="F19" s="132">
        <v>662</v>
      </c>
      <c r="G19" s="132">
        <v>482</v>
      </c>
      <c r="H19" s="132">
        <v>1473</v>
      </c>
      <c r="I19" s="132">
        <v>1073</v>
      </c>
      <c r="J19" s="132">
        <v>3699</v>
      </c>
    </row>
    <row r="20" spans="1:10" x14ac:dyDescent="0.25">
      <c r="A20" s="130">
        <v>2004</v>
      </c>
      <c r="B20" s="131">
        <v>17558</v>
      </c>
      <c r="C20" s="131">
        <v>966</v>
      </c>
      <c r="D20" s="131">
        <v>5761</v>
      </c>
      <c r="E20" s="131">
        <v>467</v>
      </c>
      <c r="F20" s="131">
        <v>339</v>
      </c>
      <c r="G20" s="131">
        <v>699</v>
      </c>
      <c r="H20" s="131">
        <v>3387</v>
      </c>
      <c r="I20" s="131">
        <v>2178</v>
      </c>
      <c r="J20" s="131">
        <v>3752</v>
      </c>
    </row>
    <row r="21" spans="1:10" x14ac:dyDescent="0.25">
      <c r="A21" s="130">
        <v>2005</v>
      </c>
      <c r="B21" s="131">
        <v>18622</v>
      </c>
      <c r="C21" s="131">
        <v>1211</v>
      </c>
      <c r="D21" s="131">
        <v>6132</v>
      </c>
      <c r="E21" s="131">
        <v>603</v>
      </c>
      <c r="F21" s="131">
        <v>701</v>
      </c>
      <c r="G21" s="131">
        <v>766</v>
      </c>
      <c r="H21" s="131">
        <v>2238</v>
      </c>
      <c r="I21" s="131">
        <v>1824</v>
      </c>
      <c r="J21" s="131">
        <v>5128</v>
      </c>
    </row>
    <row r="22" spans="1:10" x14ac:dyDescent="0.25">
      <c r="A22" s="130">
        <v>2006</v>
      </c>
      <c r="B22" s="131">
        <v>17612</v>
      </c>
      <c r="C22" s="131">
        <v>1324</v>
      </c>
      <c r="D22" s="131">
        <v>6816</v>
      </c>
      <c r="E22" s="131">
        <v>589</v>
      </c>
      <c r="F22" s="131">
        <v>721</v>
      </c>
      <c r="G22" s="131">
        <v>764</v>
      </c>
      <c r="H22" s="131">
        <v>1793</v>
      </c>
      <c r="I22" s="131">
        <v>825</v>
      </c>
      <c r="J22" s="131">
        <v>4751</v>
      </c>
    </row>
    <row r="23" spans="1:10" x14ac:dyDescent="0.25">
      <c r="A23" s="130">
        <v>2007</v>
      </c>
      <c r="B23" s="131">
        <v>18471</v>
      </c>
      <c r="C23" s="131">
        <v>1483</v>
      </c>
      <c r="D23" s="131">
        <v>7844</v>
      </c>
      <c r="E23" s="131">
        <v>593</v>
      </c>
      <c r="F23" s="131">
        <v>773</v>
      </c>
      <c r="G23" s="131">
        <v>727</v>
      </c>
      <c r="H23" s="131">
        <v>1373</v>
      </c>
      <c r="I23" s="131">
        <v>889</v>
      </c>
      <c r="J23" s="131">
        <v>4744</v>
      </c>
    </row>
    <row r="24" spans="1:10" x14ac:dyDescent="0.25">
      <c r="A24" s="130">
        <v>2008</v>
      </c>
      <c r="B24" s="128" t="s">
        <v>11</v>
      </c>
      <c r="C24" s="128" t="s">
        <v>11</v>
      </c>
      <c r="D24" s="128" t="s">
        <v>11</v>
      </c>
      <c r="E24" s="128" t="s">
        <v>11</v>
      </c>
      <c r="F24" s="131">
        <v>740</v>
      </c>
      <c r="G24" s="131">
        <v>670</v>
      </c>
      <c r="H24" s="131">
        <v>1473</v>
      </c>
      <c r="I24" s="131">
        <v>825</v>
      </c>
      <c r="J24" s="128" t="s">
        <v>11</v>
      </c>
    </row>
    <row r="25" spans="1:10" x14ac:dyDescent="0.25">
      <c r="A25" s="130">
        <v>2009</v>
      </c>
      <c r="B25" s="128" t="s">
        <v>11</v>
      </c>
      <c r="C25" s="128" t="s">
        <v>11</v>
      </c>
      <c r="D25" s="128" t="s">
        <v>11</v>
      </c>
      <c r="E25" s="128" t="s">
        <v>11</v>
      </c>
      <c r="F25" s="129">
        <v>608</v>
      </c>
      <c r="G25" s="129">
        <v>573</v>
      </c>
      <c r="H25" s="129">
        <v>1340</v>
      </c>
      <c r="I25" s="129">
        <v>668</v>
      </c>
      <c r="J25" s="128" t="s">
        <v>11</v>
      </c>
    </row>
  </sheetData>
  <mergeCells count="4">
    <mergeCell ref="C2:J2"/>
    <mergeCell ref="C4:J4"/>
    <mergeCell ref="B2:B4"/>
    <mergeCell ref="A2:A4"/>
  </mergeCells>
  <pageMargins left="0.75" right="0.75" top="1" bottom="1" header="0.5" footer="0.5"/>
  <pageSetup paperSize="9" scale="94" orientation="portrait" r:id="rId1"/>
  <headerFooter alignWithMargins="0"/>
  <legacy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202442-316D-49CB-B751-FCF73CCBFB94}">
  <dimension ref="A1:D18"/>
  <sheetViews>
    <sheetView zoomScaleNormal="100" zoomScaleSheetLayoutView="100" workbookViewId="0"/>
  </sheetViews>
  <sheetFormatPr defaultRowHeight="11.25" x14ac:dyDescent="0.25"/>
  <cols>
    <col min="1" max="1" width="28.140625" style="139" customWidth="1"/>
    <col min="2" max="4" width="13.7109375" style="139" customWidth="1"/>
    <col min="5" max="16384" width="9.140625" style="139"/>
  </cols>
  <sheetData>
    <row r="1" spans="1:4" s="147" customFormat="1" ht="15" customHeight="1" thickBot="1" x14ac:dyDescent="0.3">
      <c r="A1" s="148" t="s">
        <v>250</v>
      </c>
    </row>
    <row r="2" spans="1:4" ht="12.75" customHeight="1" x14ac:dyDescent="0.25">
      <c r="A2" s="257" t="s">
        <v>249</v>
      </c>
      <c r="B2" s="146" t="s">
        <v>115</v>
      </c>
      <c r="C2" s="146" t="s">
        <v>114</v>
      </c>
      <c r="D2" s="145" t="s">
        <v>113</v>
      </c>
    </row>
    <row r="3" spans="1:4" ht="11.45" customHeight="1" x14ac:dyDescent="0.25">
      <c r="A3" s="259"/>
      <c r="B3" s="255" t="s">
        <v>248</v>
      </c>
      <c r="C3" s="255"/>
      <c r="D3" s="256"/>
    </row>
    <row r="4" spans="1:4" s="140" customFormat="1" ht="10.5" customHeight="1" x14ac:dyDescent="0.25">
      <c r="A4" s="140" t="s">
        <v>247</v>
      </c>
      <c r="B4" s="144">
        <v>30.024013207263994</v>
      </c>
      <c r="C4" s="144">
        <v>61.515019590770571</v>
      </c>
      <c r="D4" s="144">
        <v>38.091517857142861</v>
      </c>
    </row>
    <row r="5" spans="1:4" s="140" customFormat="1" ht="10.5" customHeight="1" x14ac:dyDescent="0.25">
      <c r="A5" s="140" t="s">
        <v>246</v>
      </c>
      <c r="B5" s="144">
        <v>1.1931562359297614</v>
      </c>
      <c r="C5" s="144">
        <v>0.78363082281236396</v>
      </c>
      <c r="D5" s="144">
        <v>1.0881696428571428</v>
      </c>
    </row>
    <row r="6" spans="1:4" s="140" customFormat="1" ht="10.5" customHeight="1" x14ac:dyDescent="0.25">
      <c r="A6" s="140" t="s">
        <v>245</v>
      </c>
      <c r="B6" s="144">
        <v>0.60783430886987844</v>
      </c>
      <c r="C6" s="144">
        <v>0.47888550282977799</v>
      </c>
      <c r="D6" s="144">
        <v>0.57477678571428581</v>
      </c>
    </row>
    <row r="7" spans="1:4" s="140" customFormat="1" ht="10.5" customHeight="1" x14ac:dyDescent="0.25">
      <c r="A7" s="140" t="s">
        <v>244</v>
      </c>
      <c r="B7" s="144">
        <v>53.039171544349394</v>
      </c>
      <c r="C7" s="144">
        <v>24.161950370047887</v>
      </c>
      <c r="D7" s="144">
        <v>45.636160714285708</v>
      </c>
    </row>
    <row r="8" spans="1:4" s="140" customFormat="1" ht="10.5" customHeight="1" x14ac:dyDescent="0.25">
      <c r="A8" s="140" t="s">
        <v>243</v>
      </c>
      <c r="B8" s="144">
        <v>0.54029716343989187</v>
      </c>
      <c r="C8" s="144">
        <v>1.7631693513278188</v>
      </c>
      <c r="D8" s="144">
        <v>0.85379464285714279</v>
      </c>
    </row>
    <row r="9" spans="1:4" s="140" customFormat="1" ht="10.5" customHeight="1" x14ac:dyDescent="0.25">
      <c r="A9" s="140" t="s">
        <v>242</v>
      </c>
      <c r="B9" s="144">
        <v>1.6959327630196606</v>
      </c>
      <c r="C9" s="144">
        <v>1.6760992599042228</v>
      </c>
      <c r="D9" s="144">
        <v>1.6908482142857142</v>
      </c>
    </row>
    <row r="10" spans="1:4" s="140" customFormat="1" ht="10.5" customHeight="1" x14ac:dyDescent="0.25">
      <c r="A10" s="140" t="s">
        <v>241</v>
      </c>
      <c r="B10" s="144">
        <v>0.4127269998499174</v>
      </c>
      <c r="C10" s="144">
        <v>0.41358293426208098</v>
      </c>
      <c r="D10" s="144">
        <v>0.4129464285714286</v>
      </c>
    </row>
    <row r="11" spans="1:4" s="140" customFormat="1" ht="10.5" customHeight="1" x14ac:dyDescent="0.25">
      <c r="A11" s="140" t="s">
        <v>240</v>
      </c>
      <c r="B11" s="144">
        <v>1.1031067086897792</v>
      </c>
      <c r="C11" s="144">
        <v>0.15237265999129299</v>
      </c>
      <c r="D11" s="144">
        <v>0.85379464285714279</v>
      </c>
    </row>
    <row r="12" spans="1:4" s="140" customFormat="1" ht="10.5" customHeight="1" x14ac:dyDescent="0.25">
      <c r="A12" s="140" t="s">
        <v>239</v>
      </c>
      <c r="B12" s="143">
        <v>1.0880984541497825</v>
      </c>
      <c r="C12" s="143">
        <v>0.52242054854157594</v>
      </c>
      <c r="D12" s="143">
        <v>0.9430803571428571</v>
      </c>
    </row>
    <row r="13" spans="1:4" s="140" customFormat="1" ht="10.5" customHeight="1" x14ac:dyDescent="0.25">
      <c r="A13" s="140" t="s">
        <v>238</v>
      </c>
      <c r="B13" s="143">
        <v>0.12006603631997599</v>
      </c>
      <c r="C13" s="143">
        <v>4.3535045711797997E-2</v>
      </c>
      <c r="D13" s="143">
        <v>0.10602678571428571</v>
      </c>
    </row>
    <row r="14" spans="1:4" s="140" customFormat="1" ht="10.5" customHeight="1" x14ac:dyDescent="0.25">
      <c r="A14" s="140" t="s">
        <v>124</v>
      </c>
      <c r="B14" s="143">
        <v>0.23262794536995346</v>
      </c>
      <c r="C14" s="143">
        <v>0.74009577710056595</v>
      </c>
      <c r="D14" s="143">
        <v>0.3627232142857143</v>
      </c>
    </row>
    <row r="15" spans="1:4" s="140" customFormat="1" ht="10.5" customHeight="1" x14ac:dyDescent="0.25">
      <c r="A15" s="140" t="s">
        <v>237</v>
      </c>
      <c r="B15" s="143">
        <v>1.0730901996097855</v>
      </c>
      <c r="C15" s="143">
        <v>1.6107966913365259</v>
      </c>
      <c r="D15" s="143">
        <v>1.2109375</v>
      </c>
    </row>
    <row r="16" spans="1:4" s="140" customFormat="1" ht="10.5" customHeight="1" x14ac:dyDescent="0.25">
      <c r="A16" s="139" t="s">
        <v>236</v>
      </c>
      <c r="B16" s="143">
        <v>8.1044574515983783</v>
      </c>
      <c r="C16" s="143">
        <v>5.4418807139747498</v>
      </c>
      <c r="D16" s="143">
        <v>7.421875</v>
      </c>
    </row>
    <row r="17" spans="1:4" s="140" customFormat="1" ht="10.5" customHeight="1" x14ac:dyDescent="0.25">
      <c r="A17" s="139" t="s">
        <v>77</v>
      </c>
      <c r="B17" s="143">
        <v>0.75791685426984845</v>
      </c>
      <c r="C17" s="143">
        <v>0.69656073138876795</v>
      </c>
      <c r="D17" s="143">
        <v>0.7421875</v>
      </c>
    </row>
    <row r="18" spans="1:4" s="140" customFormat="1" ht="10.5" customHeight="1" x14ac:dyDescent="0.25">
      <c r="A18" s="142" t="s">
        <v>9</v>
      </c>
      <c r="B18" s="141">
        <v>100</v>
      </c>
      <c r="C18" s="141">
        <v>100</v>
      </c>
      <c r="D18" s="141">
        <v>100</v>
      </c>
    </row>
  </sheetData>
  <mergeCells count="2">
    <mergeCell ref="A2:A3"/>
    <mergeCell ref="B3:D3"/>
  </mergeCells>
  <pageMargins left="0.75" right="0.75" top="1" bottom="1" header="0.5" footer="0.5"/>
  <pageSetup paperSize="9" orientation="portrait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BA183F-3E52-4E45-AA81-F06E539DC996}">
  <dimension ref="A1:D6"/>
  <sheetViews>
    <sheetView zoomScaleNormal="100" zoomScaleSheetLayoutView="100" workbookViewId="0"/>
  </sheetViews>
  <sheetFormatPr defaultRowHeight="15" x14ac:dyDescent="0.25"/>
  <cols>
    <col min="1" max="1" width="11.7109375" style="149" customWidth="1"/>
    <col min="2" max="4" width="12.7109375" style="149" customWidth="1"/>
    <col min="5" max="16384" width="9.140625" style="149"/>
  </cols>
  <sheetData>
    <row r="1" spans="1:4" ht="12.75" customHeight="1" thickBot="1" x14ac:dyDescent="0.3">
      <c r="A1" s="154" t="s">
        <v>257</v>
      </c>
      <c r="B1" s="154"/>
      <c r="C1" s="154"/>
      <c r="D1" s="154"/>
    </row>
    <row r="2" spans="1:4" x14ac:dyDescent="0.25">
      <c r="A2" s="153" t="s">
        <v>256</v>
      </c>
      <c r="B2" s="152" t="s">
        <v>255</v>
      </c>
      <c r="C2" s="152" t="s">
        <v>117</v>
      </c>
      <c r="D2" s="151" t="s">
        <v>9</v>
      </c>
    </row>
    <row r="3" spans="1:4" x14ac:dyDescent="0.25">
      <c r="A3" s="150" t="s">
        <v>254</v>
      </c>
      <c r="B3" s="144">
        <v>13.8</v>
      </c>
      <c r="C3" s="144">
        <v>3.4</v>
      </c>
      <c r="D3" s="144">
        <v>15.6</v>
      </c>
    </row>
    <row r="4" spans="1:4" x14ac:dyDescent="0.25">
      <c r="A4" s="150" t="s">
        <v>253</v>
      </c>
      <c r="B4" s="144">
        <v>16.2</v>
      </c>
      <c r="C4" s="144">
        <v>8.8000000000000007</v>
      </c>
      <c r="D4" s="144">
        <v>21.3</v>
      </c>
    </row>
    <row r="5" spans="1:4" x14ac:dyDescent="0.25">
      <c r="A5" s="150" t="s">
        <v>252</v>
      </c>
      <c r="B5" s="144">
        <v>17.100000000000001</v>
      </c>
      <c r="C5" s="144">
        <v>15.9</v>
      </c>
      <c r="D5" s="144">
        <v>29.1</v>
      </c>
    </row>
    <row r="6" spans="1:4" x14ac:dyDescent="0.25">
      <c r="A6" s="150" t="s">
        <v>251</v>
      </c>
      <c r="B6" s="144">
        <v>15.9</v>
      </c>
      <c r="C6" s="144">
        <v>5.7</v>
      </c>
      <c r="D6" s="144">
        <v>18.899999999999999</v>
      </c>
    </row>
  </sheetData>
  <pageMargins left="0.75" right="0.75" top="1" bottom="1" header="0.5" footer="0.5"/>
  <pageSetup paperSize="9" orientation="portrait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D0CCE6-7C41-482F-BA3A-12B881412DAA}">
  <dimension ref="A1:G28"/>
  <sheetViews>
    <sheetView zoomScaleNormal="100" zoomScaleSheetLayoutView="100" workbookViewId="0">
      <selection sqref="A1:G1"/>
    </sheetView>
  </sheetViews>
  <sheetFormatPr defaultRowHeight="15" x14ac:dyDescent="0.25"/>
  <cols>
    <col min="1" max="1" width="19" style="155" customWidth="1"/>
    <col min="2" max="2" width="9.7109375" style="155" customWidth="1"/>
    <col min="3" max="3" width="10.28515625" style="155" customWidth="1"/>
    <col min="4" max="4" width="10.42578125" style="155" customWidth="1"/>
    <col min="5" max="5" width="10" style="155" customWidth="1"/>
    <col min="6" max="6" width="9.85546875" style="155" customWidth="1"/>
    <col min="7" max="16384" width="9.140625" style="155"/>
  </cols>
  <sheetData>
    <row r="1" spans="1:7" ht="26.25" customHeight="1" thickBot="1" x14ac:dyDescent="0.3">
      <c r="A1" s="264" t="s">
        <v>267</v>
      </c>
      <c r="B1" s="264"/>
      <c r="C1" s="264"/>
      <c r="D1" s="264"/>
      <c r="E1" s="264"/>
      <c r="F1" s="264"/>
      <c r="G1" s="264"/>
    </row>
    <row r="2" spans="1:7" ht="12.75" customHeight="1" x14ac:dyDescent="0.25">
      <c r="A2" s="257" t="s">
        <v>70</v>
      </c>
      <c r="B2" s="166" t="s">
        <v>265</v>
      </c>
      <c r="C2" s="166" t="s">
        <v>266</v>
      </c>
      <c r="D2" s="165" t="s">
        <v>263</v>
      </c>
      <c r="E2" s="166" t="s">
        <v>265</v>
      </c>
      <c r="F2" s="166" t="s">
        <v>264</v>
      </c>
      <c r="G2" s="165" t="s">
        <v>263</v>
      </c>
    </row>
    <row r="3" spans="1:7" x14ac:dyDescent="0.25">
      <c r="A3" s="263"/>
      <c r="B3" s="260" t="s">
        <v>262</v>
      </c>
      <c r="C3" s="261"/>
      <c r="D3" s="262"/>
      <c r="E3" s="260" t="s">
        <v>261</v>
      </c>
      <c r="F3" s="261"/>
      <c r="G3" s="262"/>
    </row>
    <row r="4" spans="1:7" x14ac:dyDescent="0.25">
      <c r="A4" s="164" t="s">
        <v>52</v>
      </c>
      <c r="B4" s="156">
        <v>5027.2030000000004</v>
      </c>
      <c r="C4" s="156">
        <v>1096.5340000000001</v>
      </c>
      <c r="D4" s="156">
        <v>6123.7370000000001</v>
      </c>
      <c r="E4" s="156">
        <v>5027.2030000000004</v>
      </c>
      <c r="F4" s="156">
        <v>5570.5990000000002</v>
      </c>
      <c r="G4" s="156">
        <v>10597.802</v>
      </c>
    </row>
    <row r="5" spans="1:7" x14ac:dyDescent="0.25">
      <c r="A5" s="164" t="s">
        <v>49</v>
      </c>
      <c r="B5" s="156">
        <v>40.970999999999997</v>
      </c>
      <c r="C5" s="156">
        <v>329.548</v>
      </c>
      <c r="D5" s="156">
        <v>370.51900000000001</v>
      </c>
      <c r="E5" s="156">
        <v>40.970999999999997</v>
      </c>
      <c r="F5" s="156">
        <v>1428.23</v>
      </c>
      <c r="G5" s="156">
        <v>1469.201</v>
      </c>
    </row>
    <row r="6" spans="1:7" x14ac:dyDescent="0.25">
      <c r="A6" s="164" t="s">
        <v>48</v>
      </c>
      <c r="B6" s="162" t="s">
        <v>27</v>
      </c>
      <c r="C6" s="156">
        <v>28.189</v>
      </c>
      <c r="D6" s="156">
        <v>28.189</v>
      </c>
      <c r="E6" s="162" t="s">
        <v>27</v>
      </c>
      <c r="F6" s="156">
        <v>635.4</v>
      </c>
      <c r="G6" s="156">
        <v>635.4</v>
      </c>
    </row>
    <row r="7" spans="1:7" x14ac:dyDescent="0.25">
      <c r="A7" s="164" t="s">
        <v>260</v>
      </c>
      <c r="B7" s="162" t="s">
        <v>27</v>
      </c>
      <c r="C7" s="156">
        <v>235.44300000000001</v>
      </c>
      <c r="D7" s="156">
        <v>235.44300000000001</v>
      </c>
      <c r="E7" s="162" t="s">
        <v>27</v>
      </c>
      <c r="F7" s="156">
        <v>13000.192999999999</v>
      </c>
      <c r="G7" s="156">
        <v>13000.192999999999</v>
      </c>
    </row>
    <row r="8" spans="1:7" x14ac:dyDescent="0.25">
      <c r="A8" s="164" t="s">
        <v>45</v>
      </c>
      <c r="B8" s="162" t="s">
        <v>27</v>
      </c>
      <c r="C8" s="156">
        <v>257.35000000000002</v>
      </c>
      <c r="D8" s="156">
        <v>257.35000000000002</v>
      </c>
      <c r="E8" s="162" t="s">
        <v>27</v>
      </c>
      <c r="F8" s="156">
        <v>2621.3850000000002</v>
      </c>
      <c r="G8" s="156">
        <v>2621.3850000000002</v>
      </c>
    </row>
    <row r="9" spans="1:7" x14ac:dyDescent="0.25">
      <c r="A9" s="164" t="s">
        <v>44</v>
      </c>
      <c r="B9" s="162" t="s">
        <v>27</v>
      </c>
      <c r="C9" s="156">
        <v>80.215999999999994</v>
      </c>
      <c r="D9" s="156">
        <v>80.215999999999994</v>
      </c>
      <c r="E9" s="162" t="s">
        <v>27</v>
      </c>
      <c r="F9" s="156">
        <v>1262.5219999999999</v>
      </c>
      <c r="G9" s="156">
        <v>1262.5219999999999</v>
      </c>
    </row>
    <row r="10" spans="1:7" x14ac:dyDescent="0.25">
      <c r="A10" s="164" t="s">
        <v>43</v>
      </c>
      <c r="B10" s="162" t="s">
        <v>27</v>
      </c>
      <c r="C10" s="156">
        <v>194.636</v>
      </c>
      <c r="D10" s="156">
        <v>194.636</v>
      </c>
      <c r="E10" s="162" t="s">
        <v>27</v>
      </c>
      <c r="F10" s="156">
        <v>3507.2089999999998</v>
      </c>
      <c r="G10" s="156">
        <v>3507.2089999999998</v>
      </c>
    </row>
    <row r="11" spans="1:7" x14ac:dyDescent="0.25">
      <c r="A11" s="164" t="s">
        <v>42</v>
      </c>
      <c r="B11" s="156">
        <v>267.14</v>
      </c>
      <c r="C11" s="156">
        <v>321.524</v>
      </c>
      <c r="D11" s="156">
        <v>588.66399999999999</v>
      </c>
      <c r="E11" s="156">
        <v>267.14</v>
      </c>
      <c r="F11" s="156">
        <v>2393.7629999999999</v>
      </c>
      <c r="G11" s="156">
        <v>2660.9029999999998</v>
      </c>
    </row>
    <row r="12" spans="1:7" x14ac:dyDescent="0.25">
      <c r="A12" s="164" t="s">
        <v>40</v>
      </c>
      <c r="B12" s="162" t="s">
        <v>27</v>
      </c>
      <c r="C12" s="156">
        <v>45.988999999999997</v>
      </c>
      <c r="D12" s="156">
        <v>47.267000000000003</v>
      </c>
      <c r="E12" s="162" t="s">
        <v>27</v>
      </c>
      <c r="F12" s="156">
        <v>244.614</v>
      </c>
      <c r="G12" s="156">
        <v>245.892</v>
      </c>
    </row>
    <row r="13" spans="1:7" x14ac:dyDescent="0.25">
      <c r="A13" s="164" t="s">
        <v>37</v>
      </c>
      <c r="B13" s="162" t="s">
        <v>27</v>
      </c>
      <c r="C13" s="156">
        <v>832.673</v>
      </c>
      <c r="D13" s="156">
        <v>833.86199999999997</v>
      </c>
      <c r="E13" s="162" t="s">
        <v>27</v>
      </c>
      <c r="F13" s="156">
        <v>8610.9310000000005</v>
      </c>
      <c r="G13" s="156">
        <v>8612.1200000000008</v>
      </c>
    </row>
    <row r="14" spans="1:7" x14ac:dyDescent="0.25">
      <c r="A14" s="163" t="s">
        <v>36</v>
      </c>
      <c r="B14" s="162" t="s">
        <v>27</v>
      </c>
      <c r="C14" s="156">
        <v>283.17</v>
      </c>
      <c r="D14" s="156">
        <v>283.17</v>
      </c>
      <c r="E14" s="162" t="s">
        <v>27</v>
      </c>
      <c r="F14" s="156">
        <v>2219.047</v>
      </c>
      <c r="G14" s="156">
        <v>2219.047</v>
      </c>
    </row>
    <row r="15" spans="1:7" x14ac:dyDescent="0.25">
      <c r="A15" s="163" t="s">
        <v>34</v>
      </c>
      <c r="B15" s="162" t="s">
        <v>27</v>
      </c>
      <c r="C15" s="156">
        <v>36.427</v>
      </c>
      <c r="D15" s="156">
        <v>36.427</v>
      </c>
      <c r="E15" s="162" t="s">
        <v>27</v>
      </c>
      <c r="F15" s="156">
        <v>355.01799999999997</v>
      </c>
      <c r="G15" s="156">
        <v>355.01799999999997</v>
      </c>
    </row>
    <row r="16" spans="1:7" x14ac:dyDescent="0.25">
      <c r="A16" s="163" t="s">
        <v>33</v>
      </c>
      <c r="B16" s="156">
        <v>793.25</v>
      </c>
      <c r="C16" s="156">
        <v>484.17700000000002</v>
      </c>
      <c r="D16" s="156">
        <v>1277.4269999999999</v>
      </c>
      <c r="E16" s="156">
        <v>793.25</v>
      </c>
      <c r="F16" s="156">
        <v>1984.5540000000001</v>
      </c>
      <c r="G16" s="156">
        <v>2777.8040000000001</v>
      </c>
    </row>
    <row r="17" spans="1:7" x14ac:dyDescent="0.25">
      <c r="A17" s="163" t="s">
        <v>32</v>
      </c>
      <c r="B17" s="162" t="s">
        <v>27</v>
      </c>
      <c r="C17" s="156">
        <v>96.076999999999998</v>
      </c>
      <c r="D17" s="156">
        <v>96.076999999999998</v>
      </c>
      <c r="E17" s="162" t="s">
        <v>27</v>
      </c>
      <c r="F17" s="156">
        <v>1442.3430000000001</v>
      </c>
      <c r="G17" s="156">
        <v>1442.3430000000001</v>
      </c>
    </row>
    <row r="18" spans="1:7" x14ac:dyDescent="0.25">
      <c r="A18" s="163" t="s">
        <v>31</v>
      </c>
      <c r="B18" s="162" t="s">
        <v>27</v>
      </c>
      <c r="C18" s="156">
        <v>111.827</v>
      </c>
      <c r="D18" s="156">
        <v>111.827</v>
      </c>
      <c r="E18" s="162" t="s">
        <v>27</v>
      </c>
      <c r="F18" s="156">
        <v>2299.1889999999999</v>
      </c>
      <c r="G18" s="156">
        <v>2299.1889999999999</v>
      </c>
    </row>
    <row r="19" spans="1:7" x14ac:dyDescent="0.25">
      <c r="A19" s="163" t="s">
        <v>30</v>
      </c>
      <c r="B19" s="162" t="s">
        <v>27</v>
      </c>
      <c r="C19" s="156">
        <v>70.849000000000004</v>
      </c>
      <c r="D19" s="156">
        <v>70.849000000000004</v>
      </c>
      <c r="E19" s="162" t="s">
        <v>27</v>
      </c>
      <c r="F19" s="156">
        <v>2212.4029999999998</v>
      </c>
      <c r="G19" s="156">
        <v>2212.4029999999998</v>
      </c>
    </row>
    <row r="20" spans="1:7" x14ac:dyDescent="0.25">
      <c r="A20" s="163" t="s">
        <v>28</v>
      </c>
      <c r="B20" s="156">
        <v>384.88</v>
      </c>
      <c r="C20" s="156">
        <v>152.685</v>
      </c>
      <c r="D20" s="156">
        <v>537.56500000000005</v>
      </c>
      <c r="E20" s="156">
        <v>384.88</v>
      </c>
      <c r="F20" s="156">
        <v>494.79</v>
      </c>
      <c r="G20" s="156">
        <v>879.67</v>
      </c>
    </row>
    <row r="21" spans="1:7" x14ac:dyDescent="0.25">
      <c r="A21" s="163" t="s">
        <v>26</v>
      </c>
      <c r="B21" s="156">
        <v>3698.625</v>
      </c>
      <c r="C21" s="156">
        <v>427.19</v>
      </c>
      <c r="D21" s="156">
        <v>4125.8149999999996</v>
      </c>
      <c r="E21" s="156">
        <v>3698.625</v>
      </c>
      <c r="F21" s="156">
        <v>1835.492</v>
      </c>
      <c r="G21" s="156">
        <v>5534.1170000000002</v>
      </c>
    </row>
    <row r="22" spans="1:7" x14ac:dyDescent="0.25">
      <c r="A22" s="163" t="s">
        <v>25</v>
      </c>
      <c r="B22" s="156">
        <v>232.946</v>
      </c>
      <c r="C22" s="156">
        <v>36.368000000000002</v>
      </c>
      <c r="D22" s="156">
        <v>269.31400000000002</v>
      </c>
      <c r="E22" s="156">
        <v>232.946</v>
      </c>
      <c r="F22" s="156">
        <v>122.273</v>
      </c>
      <c r="G22" s="156">
        <v>355.21899999999999</v>
      </c>
    </row>
    <row r="23" spans="1:7" x14ac:dyDescent="0.25">
      <c r="A23" s="163" t="s">
        <v>23</v>
      </c>
      <c r="B23" s="156">
        <v>533.68600000000004</v>
      </c>
      <c r="C23" s="156">
        <v>149.18199999999999</v>
      </c>
      <c r="D23" s="156">
        <v>682.86800000000005</v>
      </c>
      <c r="E23" s="156">
        <v>533.68600000000004</v>
      </c>
      <c r="F23" s="156">
        <v>471.41899999999998</v>
      </c>
      <c r="G23" s="156">
        <v>1005.105</v>
      </c>
    </row>
    <row r="24" spans="1:7" x14ac:dyDescent="0.25">
      <c r="A24" s="163" t="s">
        <v>60</v>
      </c>
      <c r="B24" s="162" t="s">
        <v>27</v>
      </c>
      <c r="C24" s="156">
        <v>115.59699999999999</v>
      </c>
      <c r="D24" s="156">
        <v>115.59699999999999</v>
      </c>
      <c r="E24" s="162" t="s">
        <v>27</v>
      </c>
      <c r="F24" s="156">
        <v>4783.26</v>
      </c>
      <c r="G24" s="156">
        <v>4783.26</v>
      </c>
    </row>
    <row r="25" spans="1:7" x14ac:dyDescent="0.25">
      <c r="A25" s="161" t="s">
        <v>9</v>
      </c>
      <c r="B25" s="160">
        <v>10981.168</v>
      </c>
      <c r="C25" s="160">
        <v>6043.7520000000004</v>
      </c>
      <c r="D25" s="160">
        <v>17024.919999999998</v>
      </c>
      <c r="E25" s="160">
        <v>10981.168</v>
      </c>
      <c r="F25" s="160">
        <v>71766.964999999997</v>
      </c>
      <c r="G25" s="160">
        <v>82748.133000000002</v>
      </c>
    </row>
    <row r="26" spans="1:7" x14ac:dyDescent="0.25">
      <c r="A26" s="159" t="s">
        <v>15</v>
      </c>
      <c r="B26" s="158"/>
      <c r="C26" s="158"/>
      <c r="D26" s="158"/>
      <c r="E26" s="158"/>
      <c r="F26" s="158"/>
      <c r="G26" s="158"/>
    </row>
    <row r="27" spans="1:7" x14ac:dyDescent="0.25">
      <c r="A27" s="157" t="s">
        <v>259</v>
      </c>
      <c r="B27" s="156">
        <v>9795.4619999999995</v>
      </c>
      <c r="C27" s="156">
        <v>4855.4570000000003</v>
      </c>
      <c r="D27" s="156">
        <v>14650.919</v>
      </c>
      <c r="E27" s="156">
        <v>9795.4619999999995</v>
      </c>
      <c r="F27" s="156">
        <v>53345.798000000003</v>
      </c>
      <c r="G27" s="156">
        <v>63141.26</v>
      </c>
    </row>
    <row r="28" spans="1:7" x14ac:dyDescent="0.25">
      <c r="A28" s="157" t="s">
        <v>258</v>
      </c>
      <c r="B28" s="156">
        <v>10937.73</v>
      </c>
      <c r="C28" s="156">
        <v>2667.66</v>
      </c>
      <c r="D28" s="156">
        <v>13605.39</v>
      </c>
      <c r="E28" s="156">
        <v>10937.73</v>
      </c>
      <c r="F28" s="156">
        <v>12872.89</v>
      </c>
      <c r="G28" s="156">
        <v>23810.62</v>
      </c>
    </row>
  </sheetData>
  <mergeCells count="4">
    <mergeCell ref="B3:D3"/>
    <mergeCell ref="E3:G3"/>
    <mergeCell ref="A2:A3"/>
    <mergeCell ref="A1:G1"/>
  </mergeCells>
  <pageMargins left="0.75" right="0.75" top="1" bottom="1" header="0.5" footer="0.5"/>
  <pageSetup paperSize="9" orientation="portrait" r:id="rId1"/>
  <headerFooter alignWithMargins="0"/>
  <legacy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8B4C05-03A9-43B7-A41C-284E88146C54}">
  <dimension ref="A1:G39"/>
  <sheetViews>
    <sheetView zoomScaleNormal="100" zoomScaleSheetLayoutView="100" workbookViewId="0"/>
  </sheetViews>
  <sheetFormatPr defaultRowHeight="11.25" x14ac:dyDescent="0.2"/>
  <cols>
    <col min="1" max="1" width="20.7109375" style="167" customWidth="1"/>
    <col min="2" max="7" width="9.7109375" style="167" customWidth="1"/>
    <col min="8" max="16384" width="9.140625" style="167"/>
  </cols>
  <sheetData>
    <row r="1" spans="1:7" s="182" customFormat="1" ht="15" customHeight="1" x14ac:dyDescent="0.25">
      <c r="A1" s="182" t="s">
        <v>270</v>
      </c>
      <c r="B1" s="183"/>
      <c r="C1" s="183"/>
      <c r="D1" s="183"/>
      <c r="E1" s="183"/>
      <c r="F1" s="183"/>
      <c r="G1" s="183"/>
    </row>
    <row r="2" spans="1:7" ht="15" x14ac:dyDescent="0.2">
      <c r="A2" s="256" t="s">
        <v>256</v>
      </c>
      <c r="B2" s="269" t="s">
        <v>69</v>
      </c>
      <c r="C2" s="270"/>
      <c r="D2" s="269" t="s">
        <v>269</v>
      </c>
      <c r="E2" s="270"/>
      <c r="F2" s="271" t="s">
        <v>67</v>
      </c>
      <c r="G2" s="272"/>
    </row>
    <row r="3" spans="1:7" ht="56.25" x14ac:dyDescent="0.2">
      <c r="A3" s="256"/>
      <c r="B3" s="181" t="s">
        <v>64</v>
      </c>
      <c r="C3" s="181" t="s">
        <v>268</v>
      </c>
      <c r="D3" s="181" t="s">
        <v>64</v>
      </c>
      <c r="E3" s="181" t="s">
        <v>268</v>
      </c>
      <c r="F3" s="181" t="s">
        <v>64</v>
      </c>
      <c r="G3" s="180" t="s">
        <v>268</v>
      </c>
    </row>
    <row r="4" spans="1:7" ht="15" x14ac:dyDescent="0.25">
      <c r="A4" s="267">
        <v>2004</v>
      </c>
      <c r="B4" s="268"/>
      <c r="C4" s="268"/>
      <c r="D4" s="268"/>
      <c r="E4" s="268"/>
      <c r="F4" s="268"/>
      <c r="G4" s="268"/>
    </row>
    <row r="5" spans="1:7" x14ac:dyDescent="0.2">
      <c r="A5" s="150" t="s">
        <v>254</v>
      </c>
      <c r="B5" s="172">
        <v>40191</v>
      </c>
      <c r="C5" s="171">
        <v>11.2</v>
      </c>
      <c r="D5" s="172">
        <v>158802</v>
      </c>
      <c r="E5" s="171">
        <v>9.3000000000000007</v>
      </c>
      <c r="F5" s="172">
        <v>198993</v>
      </c>
      <c r="G5" s="171">
        <v>9.6999999999999993</v>
      </c>
    </row>
    <row r="6" spans="1:7" x14ac:dyDescent="0.2">
      <c r="A6" s="150" t="s">
        <v>253</v>
      </c>
      <c r="B6" s="172">
        <v>50052</v>
      </c>
      <c r="C6" s="171">
        <v>8.9</v>
      </c>
      <c r="D6" s="172">
        <v>170435</v>
      </c>
      <c r="E6" s="171">
        <v>9</v>
      </c>
      <c r="F6" s="172">
        <v>220487</v>
      </c>
      <c r="G6" s="171">
        <v>8.9</v>
      </c>
    </row>
    <row r="7" spans="1:7" x14ac:dyDescent="0.2">
      <c r="A7" s="150" t="s">
        <v>252</v>
      </c>
      <c r="B7" s="172">
        <v>56387</v>
      </c>
      <c r="C7" s="171">
        <v>7.9</v>
      </c>
      <c r="D7" s="172">
        <v>207630</v>
      </c>
      <c r="E7" s="171">
        <v>7.2</v>
      </c>
      <c r="F7" s="172">
        <v>264017</v>
      </c>
      <c r="G7" s="171">
        <v>7.3</v>
      </c>
    </row>
    <row r="8" spans="1:7" x14ac:dyDescent="0.2">
      <c r="A8" s="150" t="s">
        <v>251</v>
      </c>
      <c r="B8" s="172">
        <v>45640</v>
      </c>
      <c r="C8" s="171">
        <v>8.5</v>
      </c>
      <c r="D8" s="172">
        <v>92663</v>
      </c>
      <c r="E8" s="171">
        <v>8.5</v>
      </c>
      <c r="F8" s="172">
        <v>138302</v>
      </c>
      <c r="G8" s="171">
        <v>8.5</v>
      </c>
    </row>
    <row r="9" spans="1:7" s="175" customFormat="1" x14ac:dyDescent="0.2">
      <c r="A9" s="170" t="s">
        <v>9</v>
      </c>
      <c r="B9" s="169">
        <v>192269</v>
      </c>
      <c r="C9" s="168">
        <v>8.9</v>
      </c>
      <c r="D9" s="169">
        <v>629531</v>
      </c>
      <c r="E9" s="168">
        <v>8.3000000000000007</v>
      </c>
      <c r="F9" s="169">
        <v>821800</v>
      </c>
      <c r="G9" s="168">
        <v>8.4</v>
      </c>
    </row>
    <row r="10" spans="1:7" ht="15" x14ac:dyDescent="0.25">
      <c r="A10" s="267">
        <v>2005</v>
      </c>
      <c r="B10" s="268"/>
      <c r="C10" s="268"/>
      <c r="D10" s="268"/>
      <c r="E10" s="268"/>
      <c r="F10" s="268"/>
      <c r="G10" s="268"/>
    </row>
    <row r="11" spans="1:7" x14ac:dyDescent="0.2">
      <c r="A11" s="150" t="s">
        <v>254</v>
      </c>
      <c r="B11" s="172">
        <v>38380</v>
      </c>
      <c r="C11" s="171">
        <v>8.4</v>
      </c>
      <c r="D11" s="172">
        <v>168411</v>
      </c>
      <c r="E11" s="171">
        <v>12.8</v>
      </c>
      <c r="F11" s="172">
        <v>206791</v>
      </c>
      <c r="G11" s="171">
        <v>11.7</v>
      </c>
    </row>
    <row r="12" spans="1:7" x14ac:dyDescent="0.2">
      <c r="A12" s="150" t="s">
        <v>253</v>
      </c>
      <c r="B12" s="172">
        <v>55435</v>
      </c>
      <c r="C12" s="171">
        <v>9.4</v>
      </c>
      <c r="D12" s="172">
        <v>161162</v>
      </c>
      <c r="E12" s="171">
        <v>10</v>
      </c>
      <c r="F12" s="172">
        <v>216596</v>
      </c>
      <c r="G12" s="171">
        <v>9.9</v>
      </c>
    </row>
    <row r="13" spans="1:7" x14ac:dyDescent="0.2">
      <c r="A13" s="150" t="s">
        <v>252</v>
      </c>
      <c r="B13" s="172">
        <v>52508</v>
      </c>
      <c r="C13" s="171">
        <v>5.6</v>
      </c>
      <c r="D13" s="172">
        <v>213127</v>
      </c>
      <c r="E13" s="171">
        <v>8.3000000000000007</v>
      </c>
      <c r="F13" s="172">
        <v>265635</v>
      </c>
      <c r="G13" s="171">
        <v>7.5</v>
      </c>
    </row>
    <row r="14" spans="1:7" x14ac:dyDescent="0.2">
      <c r="A14" s="150" t="s">
        <v>251</v>
      </c>
      <c r="B14" s="179">
        <v>51411</v>
      </c>
      <c r="C14" s="178">
        <v>8.1999999999999993</v>
      </c>
      <c r="D14" s="179">
        <v>123855</v>
      </c>
      <c r="E14" s="178">
        <v>10.3</v>
      </c>
      <c r="F14" s="179">
        <v>175267</v>
      </c>
      <c r="G14" s="178">
        <v>9.6</v>
      </c>
    </row>
    <row r="15" spans="1:7" s="175" customFormat="1" x14ac:dyDescent="0.2">
      <c r="A15" s="170" t="s">
        <v>9</v>
      </c>
      <c r="B15" s="177">
        <v>197734</v>
      </c>
      <c r="C15" s="176">
        <v>7.5</v>
      </c>
      <c r="D15" s="177">
        <v>666555</v>
      </c>
      <c r="E15" s="176">
        <v>10</v>
      </c>
      <c r="F15" s="177">
        <v>864288</v>
      </c>
      <c r="G15" s="176">
        <v>9.3000000000000007</v>
      </c>
    </row>
    <row r="16" spans="1:7" ht="15" x14ac:dyDescent="0.25">
      <c r="A16" s="265">
        <v>2006</v>
      </c>
      <c r="B16" s="266"/>
      <c r="C16" s="266"/>
      <c r="D16" s="266"/>
      <c r="E16" s="266"/>
      <c r="F16" s="266"/>
      <c r="G16" s="266"/>
    </row>
    <row r="17" spans="1:7" x14ac:dyDescent="0.2">
      <c r="A17" s="150" t="s">
        <v>254</v>
      </c>
      <c r="B17" s="179">
        <v>59388</v>
      </c>
      <c r="C17" s="178">
        <v>10.8</v>
      </c>
      <c r="D17" s="179">
        <v>108844</v>
      </c>
      <c r="E17" s="178">
        <v>10.199999999999999</v>
      </c>
      <c r="F17" s="179">
        <v>168231</v>
      </c>
      <c r="G17" s="178">
        <v>10.4</v>
      </c>
    </row>
    <row r="18" spans="1:7" x14ac:dyDescent="0.2">
      <c r="A18" s="150" t="s">
        <v>253</v>
      </c>
      <c r="B18" s="172">
        <v>57649</v>
      </c>
      <c r="C18" s="171">
        <v>8.5</v>
      </c>
      <c r="D18" s="172">
        <v>180384</v>
      </c>
      <c r="E18" s="171">
        <v>9.5</v>
      </c>
      <c r="F18" s="172">
        <v>238033</v>
      </c>
      <c r="G18" s="171">
        <v>9.1999999999999993</v>
      </c>
    </row>
    <row r="19" spans="1:7" x14ac:dyDescent="0.2">
      <c r="A19" s="150" t="s">
        <v>252</v>
      </c>
      <c r="B19" s="172">
        <v>73667</v>
      </c>
      <c r="C19" s="171">
        <v>7.4</v>
      </c>
      <c r="D19" s="172">
        <v>258920</v>
      </c>
      <c r="E19" s="171">
        <v>10.4</v>
      </c>
      <c r="F19" s="172">
        <v>332586</v>
      </c>
      <c r="G19" s="171">
        <v>9.5</v>
      </c>
    </row>
    <row r="20" spans="1:7" x14ac:dyDescent="0.2">
      <c r="A20" s="150" t="s">
        <v>251</v>
      </c>
      <c r="B20" s="172">
        <v>59585</v>
      </c>
      <c r="C20" s="171">
        <v>8.8000000000000007</v>
      </c>
      <c r="D20" s="172">
        <v>172100</v>
      </c>
      <c r="E20" s="171">
        <v>10.6</v>
      </c>
      <c r="F20" s="172">
        <v>231684</v>
      </c>
      <c r="G20" s="171">
        <v>10</v>
      </c>
    </row>
    <row r="21" spans="1:7" s="175" customFormat="1" x14ac:dyDescent="0.2">
      <c r="A21" s="170" t="s">
        <v>9</v>
      </c>
      <c r="B21" s="177">
        <v>250288</v>
      </c>
      <c r="C21" s="176">
        <v>8.6</v>
      </c>
      <c r="D21" s="177">
        <v>720247</v>
      </c>
      <c r="E21" s="176">
        <v>10.199999999999999</v>
      </c>
      <c r="F21" s="177">
        <v>970535</v>
      </c>
      <c r="G21" s="176">
        <v>9.6999999999999993</v>
      </c>
    </row>
    <row r="22" spans="1:7" ht="15" x14ac:dyDescent="0.25">
      <c r="A22" s="265">
        <v>2007</v>
      </c>
      <c r="B22" s="266"/>
      <c r="C22" s="266"/>
      <c r="D22" s="266"/>
      <c r="E22" s="266"/>
      <c r="F22" s="266"/>
      <c r="G22" s="266"/>
    </row>
    <row r="23" spans="1:7" x14ac:dyDescent="0.2">
      <c r="A23" s="150" t="s">
        <v>254</v>
      </c>
      <c r="B23" s="172">
        <v>50015</v>
      </c>
      <c r="C23" s="171">
        <v>8.1</v>
      </c>
      <c r="D23" s="172">
        <v>116426</v>
      </c>
      <c r="E23" s="171">
        <v>10.3</v>
      </c>
      <c r="F23" s="172">
        <v>166442</v>
      </c>
      <c r="G23" s="174">
        <v>9.5</v>
      </c>
    </row>
    <row r="24" spans="1:7" x14ac:dyDescent="0.2">
      <c r="A24" s="150" t="s">
        <v>253</v>
      </c>
      <c r="B24" s="172">
        <v>60473</v>
      </c>
      <c r="C24" s="171">
        <v>8.1999999999999993</v>
      </c>
      <c r="D24" s="172">
        <v>174984</v>
      </c>
      <c r="E24" s="171">
        <v>9.5</v>
      </c>
      <c r="F24" s="172">
        <v>235456</v>
      </c>
      <c r="G24" s="174">
        <v>9.1</v>
      </c>
    </row>
    <row r="25" spans="1:7" x14ac:dyDescent="0.2">
      <c r="A25" s="150" t="s">
        <v>252</v>
      </c>
      <c r="B25" s="172">
        <v>71894</v>
      </c>
      <c r="C25" s="171">
        <v>6.8</v>
      </c>
      <c r="D25" s="172">
        <v>241687</v>
      </c>
      <c r="E25" s="171">
        <v>9.9</v>
      </c>
      <c r="F25" s="172">
        <v>313582</v>
      </c>
      <c r="G25" s="174">
        <v>9</v>
      </c>
    </row>
    <row r="26" spans="1:7" x14ac:dyDescent="0.2">
      <c r="A26" s="150" t="s">
        <v>251</v>
      </c>
      <c r="B26" s="172">
        <v>52953</v>
      </c>
      <c r="C26" s="171">
        <v>8</v>
      </c>
      <c r="D26" s="172">
        <v>162553</v>
      </c>
      <c r="E26" s="171">
        <v>12.7</v>
      </c>
      <c r="F26" s="172">
        <v>215506</v>
      </c>
      <c r="G26" s="174">
        <v>11.1</v>
      </c>
    </row>
    <row r="27" spans="1:7" s="175" customFormat="1" x14ac:dyDescent="0.2">
      <c r="A27" s="170" t="s">
        <v>9</v>
      </c>
      <c r="B27" s="169">
        <v>235336</v>
      </c>
      <c r="C27" s="168">
        <v>7.7</v>
      </c>
      <c r="D27" s="169">
        <v>695650</v>
      </c>
      <c r="E27" s="168">
        <v>10.4</v>
      </c>
      <c r="F27" s="169">
        <v>930985</v>
      </c>
      <c r="G27" s="173">
        <v>9.5</v>
      </c>
    </row>
    <row r="28" spans="1:7" ht="15" x14ac:dyDescent="0.25">
      <c r="A28" s="265">
        <v>2008</v>
      </c>
      <c r="B28" s="266"/>
      <c r="C28" s="266"/>
      <c r="D28" s="266"/>
      <c r="E28" s="266"/>
      <c r="F28" s="266"/>
      <c r="G28" s="266"/>
    </row>
    <row r="29" spans="1:7" x14ac:dyDescent="0.2">
      <c r="A29" s="150" t="s">
        <v>254</v>
      </c>
      <c r="B29" s="172">
        <v>62062</v>
      </c>
      <c r="C29" s="171">
        <v>10.3</v>
      </c>
      <c r="D29" s="172">
        <v>125457</v>
      </c>
      <c r="E29" s="171">
        <v>12.5</v>
      </c>
      <c r="F29" s="172">
        <v>187519</v>
      </c>
      <c r="G29" s="174">
        <v>11.7</v>
      </c>
    </row>
    <row r="30" spans="1:7" x14ac:dyDescent="0.2">
      <c r="A30" s="150" t="s">
        <v>253</v>
      </c>
      <c r="B30" s="172">
        <v>66839</v>
      </c>
      <c r="C30" s="171">
        <v>9.4</v>
      </c>
      <c r="D30" s="172">
        <v>194872</v>
      </c>
      <c r="E30" s="171">
        <v>11.9</v>
      </c>
      <c r="F30" s="172">
        <v>261711</v>
      </c>
      <c r="G30" s="174">
        <v>11.2</v>
      </c>
    </row>
    <row r="31" spans="1:7" x14ac:dyDescent="0.2">
      <c r="A31" s="150" t="s">
        <v>252</v>
      </c>
      <c r="B31" s="172">
        <v>104822</v>
      </c>
      <c r="C31" s="171">
        <v>9.5</v>
      </c>
      <c r="D31" s="172">
        <v>261085</v>
      </c>
      <c r="E31" s="171">
        <v>9.6</v>
      </c>
      <c r="F31" s="172">
        <v>365907</v>
      </c>
      <c r="G31" s="174">
        <v>9.6</v>
      </c>
    </row>
    <row r="32" spans="1:7" x14ac:dyDescent="0.2">
      <c r="A32" s="150" t="s">
        <v>251</v>
      </c>
      <c r="B32" s="172">
        <v>89881</v>
      </c>
      <c r="C32" s="171">
        <v>13.6</v>
      </c>
      <c r="D32" s="172">
        <v>182143</v>
      </c>
      <c r="E32" s="171">
        <v>14.1</v>
      </c>
      <c r="F32" s="172">
        <v>272024</v>
      </c>
      <c r="G32" s="174">
        <v>13.9</v>
      </c>
    </row>
    <row r="33" spans="1:7" x14ac:dyDescent="0.2">
      <c r="A33" s="170" t="s">
        <v>9</v>
      </c>
      <c r="B33" s="169">
        <v>323604</v>
      </c>
      <c r="C33" s="168">
        <v>10.5</v>
      </c>
      <c r="D33" s="169">
        <v>763557</v>
      </c>
      <c r="E33" s="168">
        <v>11.5</v>
      </c>
      <c r="F33" s="169">
        <v>1087161</v>
      </c>
      <c r="G33" s="173">
        <v>11.2</v>
      </c>
    </row>
    <row r="34" spans="1:7" ht="15" x14ac:dyDescent="0.25">
      <c r="A34" s="265">
        <v>2009</v>
      </c>
      <c r="B34" s="266"/>
      <c r="C34" s="266"/>
      <c r="D34" s="266"/>
      <c r="E34" s="266"/>
      <c r="F34" s="266"/>
      <c r="G34" s="266"/>
    </row>
    <row r="35" spans="1:7" x14ac:dyDescent="0.2">
      <c r="A35" s="150" t="s">
        <v>254</v>
      </c>
      <c r="B35" s="172">
        <v>81460</v>
      </c>
      <c r="C35" s="171">
        <v>12.8</v>
      </c>
      <c r="D35" s="172">
        <v>151575</v>
      </c>
      <c r="E35" s="171">
        <v>14.3</v>
      </c>
      <c r="F35" s="172">
        <v>233035</v>
      </c>
      <c r="G35" s="171">
        <v>13.7</v>
      </c>
    </row>
    <row r="36" spans="1:7" x14ac:dyDescent="0.2">
      <c r="A36" s="150" t="s">
        <v>253</v>
      </c>
      <c r="B36" s="172">
        <v>88834</v>
      </c>
      <c r="C36" s="171">
        <v>11.6</v>
      </c>
      <c r="D36" s="172">
        <v>222523</v>
      </c>
      <c r="E36" s="171">
        <v>13.5</v>
      </c>
      <c r="F36" s="172">
        <v>311357</v>
      </c>
      <c r="G36" s="171">
        <v>12.9</v>
      </c>
    </row>
    <row r="37" spans="1:7" x14ac:dyDescent="0.2">
      <c r="A37" s="150" t="s">
        <v>252</v>
      </c>
      <c r="B37" s="172">
        <v>105264</v>
      </c>
      <c r="C37" s="171">
        <v>9.6</v>
      </c>
      <c r="D37" s="172">
        <v>287909</v>
      </c>
      <c r="E37" s="171">
        <v>11.7</v>
      </c>
      <c r="F37" s="172">
        <v>393173</v>
      </c>
      <c r="G37" s="171">
        <v>11</v>
      </c>
    </row>
    <row r="38" spans="1:7" x14ac:dyDescent="0.2">
      <c r="A38" s="150" t="s">
        <v>251</v>
      </c>
      <c r="B38" s="172">
        <v>77676</v>
      </c>
      <c r="C38" s="171">
        <v>11.9</v>
      </c>
      <c r="D38" s="172">
        <v>185396</v>
      </c>
      <c r="E38" s="171">
        <v>13.5</v>
      </c>
      <c r="F38" s="172">
        <v>263072</v>
      </c>
      <c r="G38" s="171">
        <v>13</v>
      </c>
    </row>
    <row r="39" spans="1:7" x14ac:dyDescent="0.2">
      <c r="A39" s="170" t="s">
        <v>9</v>
      </c>
      <c r="B39" s="169">
        <v>353234</v>
      </c>
      <c r="C39" s="168">
        <v>11.2</v>
      </c>
      <c r="D39" s="169">
        <v>847402</v>
      </c>
      <c r="E39" s="168">
        <v>13</v>
      </c>
      <c r="F39" s="169">
        <v>1200367</v>
      </c>
      <c r="G39" s="168">
        <v>12.4</v>
      </c>
    </row>
  </sheetData>
  <mergeCells count="10">
    <mergeCell ref="B2:C2"/>
    <mergeCell ref="D2:E2"/>
    <mergeCell ref="F2:G2"/>
    <mergeCell ref="A2:A3"/>
    <mergeCell ref="A4:G4"/>
    <mergeCell ref="A34:G34"/>
    <mergeCell ref="A10:G10"/>
    <mergeCell ref="A16:G16"/>
    <mergeCell ref="A22:G22"/>
    <mergeCell ref="A28:G28"/>
  </mergeCells>
  <pageMargins left="0.75" right="0.75" top="1" bottom="1" header="0.5" footer="0.5"/>
  <pageSetup paperSize="9" orientation="landscape" r:id="rId1"/>
  <headerFooter alignWithMargins="0"/>
  <legacy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A06744-6124-4AF5-A4A1-735C1EA4B3E1}">
  <dimension ref="A1:G39"/>
  <sheetViews>
    <sheetView zoomScaleNormal="100" zoomScaleSheetLayoutView="100" workbookViewId="0"/>
  </sheetViews>
  <sheetFormatPr defaultRowHeight="11.25" x14ac:dyDescent="0.2"/>
  <cols>
    <col min="1" max="1" width="20.7109375" style="167" customWidth="1"/>
    <col min="2" max="7" width="9.7109375" style="167" customWidth="1"/>
    <col min="8" max="16384" width="9.140625" style="167"/>
  </cols>
  <sheetData>
    <row r="1" spans="1:7" s="182" customFormat="1" ht="15" customHeight="1" x14ac:dyDescent="0.25">
      <c r="A1" s="182" t="s">
        <v>271</v>
      </c>
      <c r="B1" s="183"/>
      <c r="C1" s="183"/>
      <c r="D1" s="183"/>
      <c r="E1" s="183"/>
      <c r="F1" s="183"/>
      <c r="G1" s="183"/>
    </row>
    <row r="2" spans="1:7" ht="15" x14ac:dyDescent="0.2">
      <c r="A2" s="256" t="s">
        <v>256</v>
      </c>
      <c r="B2" s="269" t="s">
        <v>69</v>
      </c>
      <c r="C2" s="270"/>
      <c r="D2" s="269" t="s">
        <v>269</v>
      </c>
      <c r="E2" s="270"/>
      <c r="F2" s="271" t="s">
        <v>67</v>
      </c>
      <c r="G2" s="272"/>
    </row>
    <row r="3" spans="1:7" ht="56.25" x14ac:dyDescent="0.2">
      <c r="A3" s="256"/>
      <c r="B3" s="181" t="s">
        <v>64</v>
      </c>
      <c r="C3" s="181" t="s">
        <v>268</v>
      </c>
      <c r="D3" s="181" t="s">
        <v>64</v>
      </c>
      <c r="E3" s="181" t="s">
        <v>268</v>
      </c>
      <c r="F3" s="181" t="s">
        <v>64</v>
      </c>
      <c r="G3" s="180" t="s">
        <v>268</v>
      </c>
    </row>
    <row r="4" spans="1:7" ht="15" x14ac:dyDescent="0.25">
      <c r="A4" s="267">
        <v>2004</v>
      </c>
      <c r="B4" s="268"/>
      <c r="C4" s="268"/>
      <c r="D4" s="268"/>
      <c r="E4" s="268"/>
      <c r="F4" s="268"/>
      <c r="G4" s="268"/>
    </row>
    <row r="5" spans="1:7" x14ac:dyDescent="0.2">
      <c r="A5" s="150" t="s">
        <v>254</v>
      </c>
      <c r="B5" s="172">
        <v>13017.039000000001</v>
      </c>
      <c r="C5" s="172">
        <v>9364.9458188928184</v>
      </c>
      <c r="D5" s="172">
        <v>90944.971000000005</v>
      </c>
      <c r="E5" s="172">
        <v>8418.5999039151084</v>
      </c>
      <c r="F5" s="172">
        <v>103962.01</v>
      </c>
      <c r="G5" s="172">
        <v>8526.5638706341924</v>
      </c>
    </row>
    <row r="6" spans="1:7" x14ac:dyDescent="0.2">
      <c r="A6" s="150" t="s">
        <v>253</v>
      </c>
      <c r="B6" s="172">
        <v>20968.844000000001</v>
      </c>
      <c r="C6" s="172">
        <v>8472.7456130463725</v>
      </c>
      <c r="D6" s="172">
        <v>104214.54500000001</v>
      </c>
      <c r="E6" s="172">
        <v>9574.2682884134811</v>
      </c>
      <c r="F6" s="172">
        <v>125183.38900000001</v>
      </c>
      <c r="G6" s="172">
        <v>9370.2593475312806</v>
      </c>
    </row>
    <row r="7" spans="1:7" x14ac:dyDescent="0.2">
      <c r="A7" s="150" t="s">
        <v>252</v>
      </c>
      <c r="B7" s="172">
        <v>25228.49</v>
      </c>
      <c r="C7" s="172">
        <v>9407.9621569646406</v>
      </c>
      <c r="D7" s="172">
        <v>163878.44400000002</v>
      </c>
      <c r="E7" s="172">
        <v>7430.9466462205164</v>
      </c>
      <c r="F7" s="172">
        <v>189106.93399999998</v>
      </c>
      <c r="G7" s="172">
        <v>7645.2836608203615</v>
      </c>
    </row>
    <row r="8" spans="1:7" x14ac:dyDescent="0.2">
      <c r="A8" s="150" t="s">
        <v>251</v>
      </c>
      <c r="B8" s="172">
        <v>23973.219000000001</v>
      </c>
      <c r="C8" s="172">
        <v>8221.8966340675597</v>
      </c>
      <c r="D8" s="172">
        <v>73792.073000000019</v>
      </c>
      <c r="E8" s="172">
        <v>8735.9607728649644</v>
      </c>
      <c r="F8" s="172">
        <v>97765.292000000001</v>
      </c>
      <c r="G8" s="172">
        <v>8604.1094349328287</v>
      </c>
    </row>
    <row r="9" spans="1:7" x14ac:dyDescent="0.2">
      <c r="A9" s="170" t="s">
        <v>9</v>
      </c>
      <c r="B9" s="172">
        <v>83187.591</v>
      </c>
      <c r="C9" s="172">
        <v>8791.550432930766</v>
      </c>
      <c r="D9" s="172">
        <v>432830.033</v>
      </c>
      <c r="E9" s="172">
        <v>8293.6442076384337</v>
      </c>
      <c r="F9" s="172">
        <v>516017.62400000001</v>
      </c>
      <c r="G9" s="172">
        <v>8370.1023664174609</v>
      </c>
    </row>
    <row r="10" spans="1:7" ht="15" x14ac:dyDescent="0.25">
      <c r="A10" s="267">
        <v>2005</v>
      </c>
      <c r="B10" s="268"/>
      <c r="C10" s="268"/>
      <c r="D10" s="268"/>
      <c r="E10" s="268"/>
      <c r="F10" s="268"/>
      <c r="G10" s="268"/>
    </row>
    <row r="11" spans="1:7" x14ac:dyDescent="0.2">
      <c r="A11" s="150" t="s">
        <v>254</v>
      </c>
      <c r="B11" s="172">
        <v>17985.762999999999</v>
      </c>
      <c r="C11" s="172">
        <v>9383.6012795528059</v>
      </c>
      <c r="D11" s="172">
        <v>97644.91</v>
      </c>
      <c r="E11" s="172">
        <v>9081.0467999016237</v>
      </c>
      <c r="F11" s="172">
        <v>115630.673</v>
      </c>
      <c r="G11" s="172">
        <v>9126.820271138391</v>
      </c>
    </row>
    <row r="12" spans="1:7" x14ac:dyDescent="0.2">
      <c r="A12" s="150" t="s">
        <v>253</v>
      </c>
      <c r="B12" s="172">
        <v>28373.859</v>
      </c>
      <c r="C12" s="172">
        <v>10174.920538361379</v>
      </c>
      <c r="D12" s="172">
        <v>112946.855</v>
      </c>
      <c r="E12" s="172">
        <v>11179.482532497717</v>
      </c>
      <c r="F12" s="172">
        <v>141320.71400000001</v>
      </c>
      <c r="G12" s="172">
        <v>10962.184062265742</v>
      </c>
    </row>
    <row r="13" spans="1:7" x14ac:dyDescent="0.2">
      <c r="A13" s="150" t="s">
        <v>252</v>
      </c>
      <c r="B13" s="172">
        <v>39892.108</v>
      </c>
      <c r="C13" s="172">
        <v>11491.815840568772</v>
      </c>
      <c r="D13" s="172">
        <v>114113.41899999998</v>
      </c>
      <c r="E13" s="172">
        <v>6175.1610824533063</v>
      </c>
      <c r="F13" s="172">
        <v>154005.527</v>
      </c>
      <c r="G13" s="172">
        <v>7015.9962126030086</v>
      </c>
    </row>
    <row r="14" spans="1:7" x14ac:dyDescent="0.2">
      <c r="A14" s="150" t="s">
        <v>251</v>
      </c>
      <c r="B14" s="179">
        <v>27944.418999999998</v>
      </c>
      <c r="C14" s="179">
        <v>10796.963836894132</v>
      </c>
      <c r="D14" s="179">
        <v>61630.414000000004</v>
      </c>
      <c r="E14" s="179">
        <v>6109.6832382530611</v>
      </c>
      <c r="F14" s="179">
        <v>89574.832999999999</v>
      </c>
      <c r="G14" s="179">
        <v>7066.8375698725431</v>
      </c>
    </row>
    <row r="15" spans="1:7" x14ac:dyDescent="0.2">
      <c r="A15" s="170" t="s">
        <v>9</v>
      </c>
      <c r="B15" s="179">
        <v>114196.15</v>
      </c>
      <c r="C15" s="179">
        <v>10608.235085942622</v>
      </c>
      <c r="D15" s="179">
        <v>386335.6</v>
      </c>
      <c r="E15" s="179">
        <v>7817.0180556536525</v>
      </c>
      <c r="F15" s="179">
        <v>500531.75</v>
      </c>
      <c r="G15" s="179">
        <v>8316.277790265869</v>
      </c>
    </row>
    <row r="16" spans="1:7" ht="15" x14ac:dyDescent="0.25">
      <c r="A16" s="265">
        <v>2006</v>
      </c>
      <c r="B16" s="266"/>
      <c r="C16" s="266"/>
      <c r="D16" s="266"/>
      <c r="E16" s="266"/>
      <c r="F16" s="266"/>
      <c r="G16" s="266"/>
    </row>
    <row r="17" spans="1:7" x14ac:dyDescent="0.2">
      <c r="A17" s="150" t="s">
        <v>254</v>
      </c>
      <c r="B17" s="179">
        <v>16896.669999999998</v>
      </c>
      <c r="C17" s="179">
        <v>7862.5732899022796</v>
      </c>
      <c r="D17" s="179">
        <v>77703.165999999997</v>
      </c>
      <c r="E17" s="179">
        <v>9401.4719903206278</v>
      </c>
      <c r="F17" s="179">
        <v>94599.835999999996</v>
      </c>
      <c r="G17" s="179">
        <v>9084.7820992989527</v>
      </c>
    </row>
    <row r="18" spans="1:7" x14ac:dyDescent="0.2">
      <c r="A18" s="150" t="s">
        <v>253</v>
      </c>
      <c r="B18" s="172">
        <v>19554.691999999999</v>
      </c>
      <c r="C18" s="172">
        <v>7310.1652336448597</v>
      </c>
      <c r="D18" s="172">
        <v>79964.63</v>
      </c>
      <c r="E18" s="172">
        <v>7868.9854359378078</v>
      </c>
      <c r="F18" s="172">
        <v>99519.316999999995</v>
      </c>
      <c r="G18" s="172">
        <v>7752.5369634649833</v>
      </c>
    </row>
    <row r="19" spans="1:7" x14ac:dyDescent="0.2">
      <c r="A19" s="150" t="s">
        <v>252</v>
      </c>
      <c r="B19" s="172">
        <v>20343.865000000002</v>
      </c>
      <c r="C19" s="172">
        <v>6831.3851578240437</v>
      </c>
      <c r="D19" s="172">
        <v>156019.796</v>
      </c>
      <c r="E19" s="172">
        <v>8286.143502044717</v>
      </c>
      <c r="F19" s="172">
        <v>176363.65400000001</v>
      </c>
      <c r="G19" s="172">
        <v>8087.4789746411707</v>
      </c>
    </row>
    <row r="20" spans="1:7" x14ac:dyDescent="0.2">
      <c r="A20" s="150" t="s">
        <v>251</v>
      </c>
      <c r="B20" s="172">
        <v>21634.274000000001</v>
      </c>
      <c r="C20" s="172">
        <v>7759.7826398852221</v>
      </c>
      <c r="D20" s="172">
        <v>88772.51</v>
      </c>
      <c r="E20" s="172">
        <v>6820.2604486785485</v>
      </c>
      <c r="F20" s="172">
        <v>110406.77800000001</v>
      </c>
      <c r="G20" s="172">
        <v>6986.0021513540878</v>
      </c>
    </row>
    <row r="21" spans="1:7" x14ac:dyDescent="0.2">
      <c r="A21" s="170" t="s">
        <v>9</v>
      </c>
      <c r="B21" s="179">
        <v>78429.501000000004</v>
      </c>
      <c r="C21" s="179">
        <v>7405.9963172804537</v>
      </c>
      <c r="D21" s="179">
        <v>402460.10200000001</v>
      </c>
      <c r="E21" s="179">
        <v>8005.6512969446221</v>
      </c>
      <c r="F21" s="179">
        <v>480889.58500000002</v>
      </c>
      <c r="G21" s="179">
        <v>7901.440742018699</v>
      </c>
    </row>
    <row r="22" spans="1:7" ht="15" x14ac:dyDescent="0.25">
      <c r="A22" s="265">
        <v>2007</v>
      </c>
      <c r="B22" s="266"/>
      <c r="C22" s="266"/>
      <c r="D22" s="266"/>
      <c r="E22" s="266"/>
      <c r="F22" s="266"/>
      <c r="G22" s="266"/>
    </row>
    <row r="23" spans="1:7" x14ac:dyDescent="0.2">
      <c r="A23" s="150" t="s">
        <v>254</v>
      </c>
      <c r="B23" s="172">
        <v>17446.349999999999</v>
      </c>
      <c r="C23" s="172">
        <v>6923.1547619047615</v>
      </c>
      <c r="D23" s="172">
        <v>92809.173999999999</v>
      </c>
      <c r="E23" s="172">
        <v>9331.3064548562234</v>
      </c>
      <c r="F23" s="172">
        <v>110255.524</v>
      </c>
      <c r="G23" s="184">
        <v>8844.4989571634851</v>
      </c>
    </row>
    <row r="24" spans="1:7" x14ac:dyDescent="0.2">
      <c r="A24" s="150" t="s">
        <v>253</v>
      </c>
      <c r="B24" s="172">
        <v>18990.2</v>
      </c>
      <c r="C24" s="172">
        <v>6463.6487406398919</v>
      </c>
      <c r="D24" s="172">
        <v>106614.374</v>
      </c>
      <c r="E24" s="172">
        <v>7584.432951554385</v>
      </c>
      <c r="F24" s="172">
        <v>125604.57399999999</v>
      </c>
      <c r="G24" s="184">
        <v>7391.138048723079</v>
      </c>
    </row>
    <row r="25" spans="1:7" x14ac:dyDescent="0.2">
      <c r="A25" s="150" t="s">
        <v>252</v>
      </c>
      <c r="B25" s="172">
        <v>21406.805999999997</v>
      </c>
      <c r="C25" s="172">
        <v>6916.6397415185784</v>
      </c>
      <c r="D25" s="172">
        <v>186959.821</v>
      </c>
      <c r="E25" s="172">
        <v>8192.0953465953899</v>
      </c>
      <c r="F25" s="172">
        <v>208366.62699999998</v>
      </c>
      <c r="G25" s="184">
        <v>8039.4706381665255</v>
      </c>
    </row>
    <row r="26" spans="1:7" x14ac:dyDescent="0.2">
      <c r="A26" s="150" t="s">
        <v>251</v>
      </c>
      <c r="B26" s="172">
        <v>20188.545999999998</v>
      </c>
      <c r="C26" s="172">
        <v>7291.0798122065726</v>
      </c>
      <c r="D26" s="172">
        <v>112674.692</v>
      </c>
      <c r="E26" s="172">
        <v>9024.8297957549057</v>
      </c>
      <c r="F26" s="172">
        <v>132863.24100000001</v>
      </c>
      <c r="G26" s="184">
        <v>8710.0432673397136</v>
      </c>
    </row>
    <row r="27" spans="1:7" x14ac:dyDescent="0.2">
      <c r="A27" s="170" t="s">
        <v>9</v>
      </c>
      <c r="B27" s="172">
        <v>78031.902000000002</v>
      </c>
      <c r="C27" s="172">
        <v>6892.1171171171172</v>
      </c>
      <c r="D27" s="172">
        <v>499058.06099999999</v>
      </c>
      <c r="E27" s="172">
        <v>8414.4081605125612</v>
      </c>
      <c r="F27" s="172">
        <v>577089.96600000001</v>
      </c>
      <c r="G27" s="184">
        <v>8170.383452259598</v>
      </c>
    </row>
    <row r="28" spans="1:7" ht="15" x14ac:dyDescent="0.25">
      <c r="A28" s="265">
        <v>2008</v>
      </c>
      <c r="B28" s="266"/>
      <c r="C28" s="266"/>
      <c r="D28" s="266"/>
      <c r="E28" s="266"/>
      <c r="F28" s="266"/>
      <c r="G28" s="266"/>
    </row>
    <row r="29" spans="1:7" x14ac:dyDescent="0.2">
      <c r="A29" s="150" t="s">
        <v>254</v>
      </c>
      <c r="B29" s="172">
        <v>19841</v>
      </c>
      <c r="C29" s="172">
        <v>7930.0559552358118</v>
      </c>
      <c r="D29" s="172">
        <v>114404</v>
      </c>
      <c r="E29" s="172">
        <v>9228.3617004113912</v>
      </c>
      <c r="F29" s="172">
        <v>134245</v>
      </c>
      <c r="G29" s="172">
        <v>9010.3362641788044</v>
      </c>
    </row>
    <row r="30" spans="1:7" x14ac:dyDescent="0.2">
      <c r="A30" s="150" t="s">
        <v>253</v>
      </c>
      <c r="B30" s="172">
        <v>21933</v>
      </c>
      <c r="C30" s="172">
        <v>7909.4843130183917</v>
      </c>
      <c r="D30" s="172">
        <v>145739</v>
      </c>
      <c r="E30" s="172">
        <v>8655.3628696994892</v>
      </c>
      <c r="F30" s="172">
        <v>167672</v>
      </c>
      <c r="G30" s="172">
        <v>8549.8954668298393</v>
      </c>
    </row>
    <row r="31" spans="1:7" x14ac:dyDescent="0.2">
      <c r="A31" s="150" t="s">
        <v>252</v>
      </c>
      <c r="B31" s="172">
        <v>23158</v>
      </c>
      <c r="C31" s="172">
        <v>7410.56</v>
      </c>
      <c r="D31" s="172">
        <v>228984</v>
      </c>
      <c r="E31" s="172">
        <v>8732.5146823278155</v>
      </c>
      <c r="F31" s="172">
        <v>252141</v>
      </c>
      <c r="G31" s="172">
        <v>8591.712951920128</v>
      </c>
    </row>
    <row r="32" spans="1:7" x14ac:dyDescent="0.2">
      <c r="A32" s="150" t="s">
        <v>251</v>
      </c>
      <c r="B32" s="172">
        <v>23964</v>
      </c>
      <c r="C32" s="172">
        <v>9195.7022256331529</v>
      </c>
      <c r="D32" s="172">
        <v>146950</v>
      </c>
      <c r="E32" s="172">
        <v>8445.4022988505749</v>
      </c>
      <c r="F32" s="172">
        <v>170914</v>
      </c>
      <c r="G32" s="172">
        <v>8543.1370588823356</v>
      </c>
    </row>
    <row r="33" spans="1:7" x14ac:dyDescent="0.2">
      <c r="A33" s="170" t="s">
        <v>9</v>
      </c>
      <c r="B33" s="172">
        <v>88896</v>
      </c>
      <c r="C33" s="172">
        <v>8077.0488824277663</v>
      </c>
      <c r="D33" s="172">
        <v>636077</v>
      </c>
      <c r="E33" s="172">
        <v>8730.4857460504809</v>
      </c>
      <c r="F33" s="172">
        <v>724972</v>
      </c>
      <c r="G33" s="172">
        <v>8644.7181713031969</v>
      </c>
    </row>
    <row r="34" spans="1:7" ht="15" x14ac:dyDescent="0.25">
      <c r="A34" s="265">
        <v>2009</v>
      </c>
      <c r="B34" s="266"/>
      <c r="C34" s="266"/>
      <c r="D34" s="266"/>
      <c r="E34" s="266"/>
      <c r="F34" s="266"/>
      <c r="G34" s="266"/>
    </row>
    <row r="35" spans="1:7" x14ac:dyDescent="0.2">
      <c r="A35" s="150" t="s">
        <v>254</v>
      </c>
      <c r="B35" s="172">
        <v>20512</v>
      </c>
      <c r="C35" s="172">
        <v>8848.5000644915544</v>
      </c>
      <c r="D35" s="172">
        <v>149885</v>
      </c>
      <c r="E35" s="172">
        <v>11018.97003709111</v>
      </c>
      <c r="F35" s="172">
        <v>170398</v>
      </c>
      <c r="G35" s="172">
        <v>10702.719678412161</v>
      </c>
    </row>
    <row r="36" spans="1:7" x14ac:dyDescent="0.2">
      <c r="A36" s="150" t="s">
        <v>253</v>
      </c>
      <c r="B36" s="172">
        <v>23520</v>
      </c>
      <c r="C36" s="172">
        <v>8415.4031933449605</v>
      </c>
      <c r="D36" s="172">
        <v>184879</v>
      </c>
      <c r="E36" s="172">
        <v>9371.6913069438651</v>
      </c>
      <c r="F36" s="172">
        <v>208398</v>
      </c>
      <c r="G36" s="172">
        <v>9253.0858715922204</v>
      </c>
    </row>
    <row r="37" spans="1:7" x14ac:dyDescent="0.2">
      <c r="A37" s="150" t="s">
        <v>252</v>
      </c>
      <c r="B37" s="172">
        <v>27248.775000000001</v>
      </c>
      <c r="C37" s="172">
        <v>8100.176487742322</v>
      </c>
      <c r="D37" s="172">
        <v>207708.9</v>
      </c>
      <c r="E37" s="172">
        <v>8669.4963547310726</v>
      </c>
      <c r="F37" s="172">
        <v>234957.67499999999</v>
      </c>
      <c r="G37" s="172">
        <v>8599.4012933340582</v>
      </c>
    </row>
    <row r="38" spans="1:7" x14ac:dyDescent="0.2">
      <c r="A38" s="150" t="s">
        <v>251</v>
      </c>
      <c r="B38" s="172">
        <v>21754.802</v>
      </c>
      <c r="C38" s="172">
        <v>8687.3711907297675</v>
      </c>
      <c r="D38" s="172">
        <v>136070.856</v>
      </c>
      <c r="E38" s="172">
        <v>9476.3337244696177</v>
      </c>
      <c r="F38" s="172">
        <v>157825.658</v>
      </c>
      <c r="G38" s="172">
        <v>9359.3073593073605</v>
      </c>
    </row>
    <row r="39" spans="1:7" x14ac:dyDescent="0.2">
      <c r="A39" s="170" t="s">
        <v>9</v>
      </c>
      <c r="B39" s="169">
        <v>93035.57699999999</v>
      </c>
      <c r="C39" s="169">
        <v>8472.2842779565872</v>
      </c>
      <c r="D39" s="169">
        <v>678543.75600000005</v>
      </c>
      <c r="E39" s="169">
        <v>9470.5921137623773</v>
      </c>
      <c r="F39" s="169">
        <v>771579.3330000001</v>
      </c>
      <c r="G39" s="169">
        <v>9337.9293590998222</v>
      </c>
    </row>
  </sheetData>
  <mergeCells count="10">
    <mergeCell ref="A2:A3"/>
    <mergeCell ref="B2:C2"/>
    <mergeCell ref="D2:E2"/>
    <mergeCell ref="F2:G2"/>
    <mergeCell ref="A4:G4"/>
    <mergeCell ref="A34:G34"/>
    <mergeCell ref="A10:G10"/>
    <mergeCell ref="A16:G16"/>
    <mergeCell ref="A22:G22"/>
    <mergeCell ref="A28:G28"/>
  </mergeCells>
  <pageMargins left="0.75" right="0.75" top="1" bottom="1" header="0.5" footer="0.5"/>
  <pageSetup paperSize="9" orientation="landscape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72C894-C994-4FA0-86B5-124B2B9FB298}">
  <dimension ref="A1:H8"/>
  <sheetViews>
    <sheetView workbookViewId="0"/>
  </sheetViews>
  <sheetFormatPr defaultRowHeight="11.25" x14ac:dyDescent="0.2"/>
  <cols>
    <col min="1" max="1" width="40.7109375" style="2" customWidth="1"/>
    <col min="2" max="5" width="9" style="2" customWidth="1"/>
    <col min="6" max="8" width="9" style="1" customWidth="1"/>
    <col min="9" max="16384" width="9.140625" style="1"/>
  </cols>
  <sheetData>
    <row r="1" spans="1:8" x14ac:dyDescent="0.2">
      <c r="A1" s="8" t="s">
        <v>8</v>
      </c>
    </row>
    <row r="2" spans="1:8" s="5" customFormat="1" x14ac:dyDescent="0.25">
      <c r="A2" s="7" t="s">
        <v>7</v>
      </c>
      <c r="B2" s="6">
        <v>2000</v>
      </c>
      <c r="C2" s="6">
        <v>2004</v>
      </c>
      <c r="D2" s="6">
        <v>2005</v>
      </c>
      <c r="E2" s="6">
        <v>2006</v>
      </c>
      <c r="F2" s="6">
        <v>2007</v>
      </c>
      <c r="G2" s="6">
        <v>2008</v>
      </c>
      <c r="H2" s="6">
        <v>2009</v>
      </c>
    </row>
    <row r="3" spans="1:8" x14ac:dyDescent="0.2">
      <c r="A3" s="4" t="s">
        <v>6</v>
      </c>
      <c r="B3" s="3">
        <v>954</v>
      </c>
      <c r="C3" s="3">
        <v>1031</v>
      </c>
      <c r="D3" s="3">
        <v>1044</v>
      </c>
      <c r="E3" s="3">
        <v>1106</v>
      </c>
      <c r="F3" s="3">
        <v>1104</v>
      </c>
      <c r="G3" s="3">
        <v>687</v>
      </c>
      <c r="H3" s="3">
        <v>718</v>
      </c>
    </row>
    <row r="4" spans="1:8" x14ac:dyDescent="0.2">
      <c r="A4" s="4" t="s">
        <v>5</v>
      </c>
      <c r="B4" s="3">
        <v>67</v>
      </c>
      <c r="C4" s="3">
        <v>80</v>
      </c>
      <c r="D4" s="3">
        <v>85</v>
      </c>
      <c r="E4" s="3">
        <v>81</v>
      </c>
      <c r="F4" s="3">
        <v>80</v>
      </c>
      <c r="G4" s="3">
        <v>180</v>
      </c>
      <c r="H4" s="3">
        <v>182</v>
      </c>
    </row>
    <row r="5" spans="1:8" ht="22.5" x14ac:dyDescent="0.2">
      <c r="A5" s="4" t="s">
        <v>4</v>
      </c>
      <c r="B5" s="3" t="s">
        <v>3</v>
      </c>
      <c r="C5" s="3" t="s">
        <v>3</v>
      </c>
      <c r="D5" s="3" t="s">
        <v>3</v>
      </c>
      <c r="E5" s="3" t="s">
        <v>3</v>
      </c>
      <c r="F5" s="3" t="s">
        <v>3</v>
      </c>
      <c r="G5" s="3">
        <v>39</v>
      </c>
      <c r="H5" s="3">
        <v>26</v>
      </c>
    </row>
    <row r="6" spans="1:8" ht="22.5" x14ac:dyDescent="0.2">
      <c r="A6" s="4" t="s">
        <v>2</v>
      </c>
      <c r="B6" s="3">
        <v>624</v>
      </c>
      <c r="C6" s="3">
        <v>737</v>
      </c>
      <c r="D6" s="3">
        <v>770</v>
      </c>
      <c r="E6" s="3">
        <v>994</v>
      </c>
      <c r="F6" s="3">
        <v>1013</v>
      </c>
      <c r="G6" s="3">
        <v>906</v>
      </c>
      <c r="H6" s="3">
        <v>926</v>
      </c>
    </row>
    <row r="7" spans="1:8" x14ac:dyDescent="0.2">
      <c r="A7" s="2" t="s">
        <v>1</v>
      </c>
      <c r="B7" s="3">
        <v>397</v>
      </c>
      <c r="C7" s="3">
        <v>374</v>
      </c>
      <c r="D7" s="3">
        <v>359</v>
      </c>
      <c r="E7" s="3">
        <v>193</v>
      </c>
      <c r="F7" s="3">
        <v>171</v>
      </c>
      <c r="G7" s="3">
        <v>284</v>
      </c>
      <c r="H7" s="3">
        <v>286</v>
      </c>
    </row>
    <row r="8" spans="1:8" x14ac:dyDescent="0.2">
      <c r="A8" s="4" t="s">
        <v>0</v>
      </c>
      <c r="B8" s="3">
        <v>1021</v>
      </c>
      <c r="C8" s="3">
        <v>1111</v>
      </c>
      <c r="D8" s="3">
        <v>1129</v>
      </c>
      <c r="E8" s="3">
        <v>1187</v>
      </c>
      <c r="F8" s="3">
        <v>1184</v>
      </c>
      <c r="G8" s="3">
        <v>1190</v>
      </c>
      <c r="H8" s="3">
        <v>1212</v>
      </c>
    </row>
  </sheetData>
  <pageMargins left="0.74803149606299213" right="0.74803149606299213" top="0.62992125984251968" bottom="0.86614173228346458" header="0.51181102362204722" footer="0.59055118110236227"/>
  <pageSetup paperSize="9" orientation="portrait" r:id="rId1"/>
  <headerFooter alignWithMargins="0"/>
  <legacy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72B560-5BBA-4E2F-B9A8-1E3C686655E2}">
  <dimension ref="A1:J38"/>
  <sheetViews>
    <sheetView zoomScaleNormal="100" zoomScaleSheetLayoutView="100" workbookViewId="0"/>
  </sheetViews>
  <sheetFormatPr defaultRowHeight="15" x14ac:dyDescent="0.25"/>
  <cols>
    <col min="1" max="1" width="19.42578125" style="185" customWidth="1"/>
    <col min="2" max="9" width="9.5703125" style="185" customWidth="1"/>
    <col min="10" max="10" width="9.5703125" style="186" customWidth="1"/>
    <col min="11" max="16384" width="9.140625" style="185"/>
  </cols>
  <sheetData>
    <row r="1" spans="1:10" x14ac:dyDescent="0.25">
      <c r="A1" s="196" t="s">
        <v>277</v>
      </c>
      <c r="B1" s="196"/>
      <c r="C1" s="196"/>
      <c r="D1" s="196"/>
      <c r="E1" s="196"/>
      <c r="F1" s="196"/>
      <c r="G1" s="196"/>
      <c r="H1" s="196"/>
      <c r="I1" s="196"/>
      <c r="J1" s="197"/>
    </row>
    <row r="2" spans="1:10" ht="33.75" x14ac:dyDescent="0.25">
      <c r="A2" s="195" t="s">
        <v>256</v>
      </c>
      <c r="B2" s="194" t="s">
        <v>128</v>
      </c>
      <c r="C2" s="194" t="s">
        <v>126</v>
      </c>
      <c r="D2" s="194" t="s">
        <v>125</v>
      </c>
      <c r="E2" s="194" t="s">
        <v>124</v>
      </c>
      <c r="F2" s="194" t="s">
        <v>276</v>
      </c>
      <c r="G2" s="194" t="s">
        <v>275</v>
      </c>
      <c r="H2" s="194" t="s">
        <v>274</v>
      </c>
      <c r="I2" s="194" t="s">
        <v>273</v>
      </c>
      <c r="J2" s="193" t="s">
        <v>272</v>
      </c>
    </row>
    <row r="3" spans="1:10" x14ac:dyDescent="0.25">
      <c r="A3" s="267">
        <v>2004</v>
      </c>
      <c r="B3" s="268"/>
      <c r="C3" s="268"/>
      <c r="D3" s="268"/>
      <c r="E3" s="268"/>
      <c r="F3" s="268"/>
      <c r="G3" s="268"/>
      <c r="H3" s="268"/>
      <c r="I3" s="268"/>
      <c r="J3" s="268"/>
    </row>
    <row r="4" spans="1:10" x14ac:dyDescent="0.25">
      <c r="A4" s="150" t="s">
        <v>254</v>
      </c>
      <c r="B4" s="192">
        <v>107266</v>
      </c>
      <c r="C4" s="192">
        <v>34268</v>
      </c>
      <c r="D4" s="192">
        <v>141534</v>
      </c>
      <c r="E4" s="192">
        <v>2472</v>
      </c>
      <c r="F4" s="192">
        <v>38024</v>
      </c>
      <c r="G4" s="192">
        <v>7634</v>
      </c>
      <c r="H4" s="192">
        <v>5228</v>
      </c>
      <c r="I4" s="192">
        <v>4101</v>
      </c>
      <c r="J4" s="192">
        <v>198993</v>
      </c>
    </row>
    <row r="5" spans="1:10" x14ac:dyDescent="0.25">
      <c r="A5" s="150" t="s">
        <v>253</v>
      </c>
      <c r="B5" s="192">
        <v>133046</v>
      </c>
      <c r="C5" s="192">
        <v>32684</v>
      </c>
      <c r="D5" s="192">
        <v>165730</v>
      </c>
      <c r="E5" s="192">
        <v>3022</v>
      </c>
      <c r="F5" s="192">
        <v>34976</v>
      </c>
      <c r="G5" s="192">
        <v>5359</v>
      </c>
      <c r="H5" s="192">
        <v>7280</v>
      </c>
      <c r="I5" s="192">
        <v>4120</v>
      </c>
      <c r="J5" s="192">
        <v>220487</v>
      </c>
    </row>
    <row r="6" spans="1:10" x14ac:dyDescent="0.25">
      <c r="A6" s="150" t="s">
        <v>252</v>
      </c>
      <c r="B6" s="192">
        <v>180326</v>
      </c>
      <c r="C6" s="192">
        <v>20926</v>
      </c>
      <c r="D6" s="192">
        <v>201253</v>
      </c>
      <c r="E6" s="192">
        <v>2224</v>
      </c>
      <c r="F6" s="192">
        <v>32434</v>
      </c>
      <c r="G6" s="192">
        <v>2734</v>
      </c>
      <c r="H6" s="192">
        <v>21833</v>
      </c>
      <c r="I6" s="192">
        <v>3540</v>
      </c>
      <c r="J6" s="192">
        <v>264017</v>
      </c>
    </row>
    <row r="7" spans="1:10" x14ac:dyDescent="0.25">
      <c r="A7" s="150" t="s">
        <v>251</v>
      </c>
      <c r="B7" s="192">
        <v>72131</v>
      </c>
      <c r="C7" s="192">
        <v>16719</v>
      </c>
      <c r="D7" s="192">
        <v>88850</v>
      </c>
      <c r="E7" s="192">
        <v>1798</v>
      </c>
      <c r="F7" s="192">
        <v>30373</v>
      </c>
      <c r="G7" s="192">
        <v>1988</v>
      </c>
      <c r="H7" s="192">
        <v>12479</v>
      </c>
      <c r="I7" s="192">
        <v>2815</v>
      </c>
      <c r="J7" s="192">
        <v>138302</v>
      </c>
    </row>
    <row r="8" spans="1:10" s="189" customFormat="1" ht="12.75" x14ac:dyDescent="0.2">
      <c r="A8" s="170" t="s">
        <v>9</v>
      </c>
      <c r="B8" s="191">
        <v>492769</v>
      </c>
      <c r="C8" s="191">
        <v>104598</v>
      </c>
      <c r="D8" s="191">
        <v>597366</v>
      </c>
      <c r="E8" s="191">
        <v>9516</v>
      </c>
      <c r="F8" s="191">
        <v>135808</v>
      </c>
      <c r="G8" s="191">
        <v>17715</v>
      </c>
      <c r="H8" s="191">
        <v>46819</v>
      </c>
      <c r="I8" s="191">
        <v>14576</v>
      </c>
      <c r="J8" s="191">
        <v>821800</v>
      </c>
    </row>
    <row r="9" spans="1:10" x14ac:dyDescent="0.25">
      <c r="A9" s="267">
        <v>2005</v>
      </c>
      <c r="B9" s="268"/>
      <c r="C9" s="268"/>
      <c r="D9" s="268"/>
      <c r="E9" s="268"/>
      <c r="F9" s="268"/>
      <c r="G9" s="268"/>
      <c r="H9" s="268"/>
      <c r="I9" s="268"/>
      <c r="J9" s="268"/>
    </row>
    <row r="10" spans="1:10" x14ac:dyDescent="0.25">
      <c r="A10" s="150" t="s">
        <v>254</v>
      </c>
      <c r="B10" s="188">
        <v>133106</v>
      </c>
      <c r="C10" s="188">
        <v>28044</v>
      </c>
      <c r="D10" s="188">
        <v>161150</v>
      </c>
      <c r="E10" s="188">
        <v>1115</v>
      </c>
      <c r="F10" s="188">
        <v>26016</v>
      </c>
      <c r="G10" s="188">
        <v>4089</v>
      </c>
      <c r="H10" s="188">
        <v>9804</v>
      </c>
      <c r="I10" s="188">
        <v>4616</v>
      </c>
      <c r="J10" s="188">
        <v>206791</v>
      </c>
    </row>
    <row r="11" spans="1:10" x14ac:dyDescent="0.25">
      <c r="A11" s="150" t="s">
        <v>253</v>
      </c>
      <c r="B11" s="188">
        <v>131122</v>
      </c>
      <c r="C11" s="188">
        <v>25838</v>
      </c>
      <c r="D11" s="188">
        <v>156961</v>
      </c>
      <c r="E11" s="188">
        <v>1506</v>
      </c>
      <c r="F11" s="188">
        <v>38018</v>
      </c>
      <c r="G11" s="188">
        <v>6598</v>
      </c>
      <c r="H11" s="188">
        <v>10249</v>
      </c>
      <c r="I11" s="188">
        <v>3265</v>
      </c>
      <c r="J11" s="188">
        <v>216596</v>
      </c>
    </row>
    <row r="12" spans="1:10" x14ac:dyDescent="0.25">
      <c r="A12" s="150" t="s">
        <v>252</v>
      </c>
      <c r="B12" s="188">
        <v>150330</v>
      </c>
      <c r="C12" s="188">
        <v>46282</v>
      </c>
      <c r="D12" s="188">
        <v>196611</v>
      </c>
      <c r="E12" s="188">
        <v>9087</v>
      </c>
      <c r="F12" s="188">
        <v>25539</v>
      </c>
      <c r="G12" s="188">
        <v>18670</v>
      </c>
      <c r="H12" s="188">
        <v>11902</v>
      </c>
      <c r="I12" s="188">
        <v>3825</v>
      </c>
      <c r="J12" s="188">
        <v>265635</v>
      </c>
    </row>
    <row r="13" spans="1:10" x14ac:dyDescent="0.25">
      <c r="A13" s="150" t="s">
        <v>251</v>
      </c>
      <c r="B13" s="188">
        <v>83276</v>
      </c>
      <c r="C13" s="188">
        <v>37998</v>
      </c>
      <c r="D13" s="188">
        <v>121274</v>
      </c>
      <c r="E13" s="188">
        <v>6989</v>
      </c>
      <c r="F13" s="188">
        <v>23816</v>
      </c>
      <c r="G13" s="188">
        <v>9929</v>
      </c>
      <c r="H13" s="188">
        <v>8445</v>
      </c>
      <c r="I13" s="188">
        <v>4813</v>
      </c>
      <c r="J13" s="188">
        <v>175267</v>
      </c>
    </row>
    <row r="14" spans="1:10" s="189" customFormat="1" ht="12.75" x14ac:dyDescent="0.2">
      <c r="A14" s="170" t="s">
        <v>9</v>
      </c>
      <c r="B14" s="187">
        <v>497833</v>
      </c>
      <c r="C14" s="187">
        <v>138163</v>
      </c>
      <c r="D14" s="187">
        <v>635996</v>
      </c>
      <c r="E14" s="187">
        <v>18697</v>
      </c>
      <c r="F14" s="187">
        <v>113388</v>
      </c>
      <c r="G14" s="187">
        <v>39286</v>
      </c>
      <c r="H14" s="187">
        <v>40401</v>
      </c>
      <c r="I14" s="187">
        <v>16520</v>
      </c>
      <c r="J14" s="187">
        <v>864288</v>
      </c>
    </row>
    <row r="15" spans="1:10" x14ac:dyDescent="0.25">
      <c r="A15" s="265">
        <v>2006</v>
      </c>
      <c r="B15" s="266"/>
      <c r="C15" s="266"/>
      <c r="D15" s="266"/>
      <c r="E15" s="266"/>
      <c r="F15" s="266"/>
      <c r="G15" s="266"/>
      <c r="H15" s="266"/>
      <c r="I15" s="266"/>
      <c r="J15" s="266"/>
    </row>
    <row r="16" spans="1:10" x14ac:dyDescent="0.25">
      <c r="A16" s="150" t="s">
        <v>254</v>
      </c>
      <c r="B16" s="188">
        <v>76600</v>
      </c>
      <c r="C16" s="188">
        <v>31934</v>
      </c>
      <c r="D16" s="188">
        <v>108534</v>
      </c>
      <c r="E16" s="190">
        <v>8329</v>
      </c>
      <c r="F16" s="190">
        <v>20041</v>
      </c>
      <c r="G16" s="190">
        <v>14248</v>
      </c>
      <c r="H16" s="190">
        <v>8056</v>
      </c>
      <c r="I16" s="190">
        <v>9023</v>
      </c>
      <c r="J16" s="190">
        <v>168231</v>
      </c>
    </row>
    <row r="17" spans="1:10" x14ac:dyDescent="0.25">
      <c r="A17" s="150" t="s">
        <v>253</v>
      </c>
      <c r="B17" s="188">
        <v>129397</v>
      </c>
      <c r="C17" s="188">
        <v>39625</v>
      </c>
      <c r="D17" s="188">
        <v>169022</v>
      </c>
      <c r="E17" s="190">
        <v>10045</v>
      </c>
      <c r="F17" s="190">
        <v>26371</v>
      </c>
      <c r="G17" s="190">
        <v>13148</v>
      </c>
      <c r="H17" s="190">
        <v>13143</v>
      </c>
      <c r="I17" s="190">
        <v>6304</v>
      </c>
      <c r="J17" s="190">
        <v>238033</v>
      </c>
    </row>
    <row r="18" spans="1:10" x14ac:dyDescent="0.25">
      <c r="A18" s="150" t="s">
        <v>252</v>
      </c>
      <c r="B18" s="188">
        <v>210265</v>
      </c>
      <c r="C18" s="188">
        <v>42816</v>
      </c>
      <c r="D18" s="188">
        <v>253082</v>
      </c>
      <c r="E18" s="190">
        <v>3118</v>
      </c>
      <c r="F18" s="190">
        <v>31105</v>
      </c>
      <c r="G18" s="190">
        <v>13123</v>
      </c>
      <c r="H18" s="190">
        <v>20759</v>
      </c>
      <c r="I18" s="190">
        <v>11399</v>
      </c>
      <c r="J18" s="190">
        <v>332586</v>
      </c>
    </row>
    <row r="19" spans="1:10" x14ac:dyDescent="0.25">
      <c r="A19" s="150" t="s">
        <v>251</v>
      </c>
      <c r="B19" s="188">
        <v>113227</v>
      </c>
      <c r="C19" s="188">
        <v>33877</v>
      </c>
      <c r="D19" s="188">
        <v>147104</v>
      </c>
      <c r="E19" s="190">
        <v>8652</v>
      </c>
      <c r="F19" s="190">
        <v>29565</v>
      </c>
      <c r="G19" s="190">
        <v>23434</v>
      </c>
      <c r="H19" s="190">
        <v>11337</v>
      </c>
      <c r="I19" s="190">
        <v>11592</v>
      </c>
      <c r="J19" s="190">
        <v>231684</v>
      </c>
    </row>
    <row r="20" spans="1:10" s="189" customFormat="1" ht="12.75" x14ac:dyDescent="0.2">
      <c r="A20" s="170" t="s">
        <v>9</v>
      </c>
      <c r="B20" s="187">
        <v>529489</v>
      </c>
      <c r="C20" s="187">
        <v>148252</v>
      </c>
      <c r="D20" s="187">
        <v>677741</v>
      </c>
      <c r="E20" s="187">
        <v>30144</v>
      </c>
      <c r="F20" s="187">
        <v>107083</v>
      </c>
      <c r="G20" s="187">
        <v>63953</v>
      </c>
      <c r="H20" s="187">
        <v>53295</v>
      </c>
      <c r="I20" s="187">
        <v>38318</v>
      </c>
      <c r="J20" s="187">
        <v>970535</v>
      </c>
    </row>
    <row r="21" spans="1:10" x14ac:dyDescent="0.25">
      <c r="A21" s="265">
        <v>2007</v>
      </c>
      <c r="B21" s="266"/>
      <c r="C21" s="266"/>
      <c r="D21" s="266"/>
      <c r="E21" s="266"/>
      <c r="F21" s="266"/>
      <c r="G21" s="266"/>
      <c r="H21" s="266"/>
      <c r="I21" s="266"/>
      <c r="J21" s="266"/>
    </row>
    <row r="22" spans="1:10" x14ac:dyDescent="0.25">
      <c r="A22" s="150" t="s">
        <v>254</v>
      </c>
      <c r="B22" s="188">
        <v>74225</v>
      </c>
      <c r="C22" s="188">
        <v>31533</v>
      </c>
      <c r="D22" s="188">
        <v>105758</v>
      </c>
      <c r="E22" s="190">
        <v>6871</v>
      </c>
      <c r="F22" s="190">
        <v>24484</v>
      </c>
      <c r="G22" s="190">
        <v>12965</v>
      </c>
      <c r="H22" s="190">
        <v>9431</v>
      </c>
      <c r="I22" s="190">
        <v>6932</v>
      </c>
      <c r="J22" s="190">
        <v>166442</v>
      </c>
    </row>
    <row r="23" spans="1:10" x14ac:dyDescent="0.25">
      <c r="A23" s="150" t="s">
        <v>253</v>
      </c>
      <c r="B23" s="188">
        <v>121006</v>
      </c>
      <c r="C23" s="188">
        <v>37245</v>
      </c>
      <c r="D23" s="188">
        <v>158251</v>
      </c>
      <c r="E23" s="190">
        <v>7587</v>
      </c>
      <c r="F23" s="190">
        <v>29496</v>
      </c>
      <c r="G23" s="190">
        <v>17638</v>
      </c>
      <c r="H23" s="190">
        <v>11969</v>
      </c>
      <c r="I23" s="190">
        <v>10516</v>
      </c>
      <c r="J23" s="190">
        <v>235456</v>
      </c>
    </row>
    <row r="24" spans="1:10" x14ac:dyDescent="0.25">
      <c r="A24" s="150" t="s">
        <v>252</v>
      </c>
      <c r="B24" s="188">
        <v>196237</v>
      </c>
      <c r="C24" s="188">
        <v>37233</v>
      </c>
      <c r="D24" s="188">
        <v>233469</v>
      </c>
      <c r="E24" s="190">
        <v>5017</v>
      </c>
      <c r="F24" s="190">
        <v>32324</v>
      </c>
      <c r="G24" s="190">
        <v>14779</v>
      </c>
      <c r="H24" s="190">
        <v>19900</v>
      </c>
      <c r="I24" s="190">
        <v>8093</v>
      </c>
      <c r="J24" s="190">
        <v>313582</v>
      </c>
    </row>
    <row r="25" spans="1:10" x14ac:dyDescent="0.25">
      <c r="A25" s="150" t="s">
        <v>251</v>
      </c>
      <c r="B25" s="188">
        <v>105487</v>
      </c>
      <c r="C25" s="188">
        <v>36343</v>
      </c>
      <c r="D25" s="188">
        <v>141830</v>
      </c>
      <c r="E25" s="190">
        <v>9115</v>
      </c>
      <c r="F25" s="190">
        <v>24783</v>
      </c>
      <c r="G25" s="190">
        <v>21275</v>
      </c>
      <c r="H25" s="190">
        <v>12400</v>
      </c>
      <c r="I25" s="190">
        <v>6103</v>
      </c>
      <c r="J25" s="190">
        <v>215506</v>
      </c>
    </row>
    <row r="26" spans="1:10" s="189" customFormat="1" ht="12.75" x14ac:dyDescent="0.2">
      <c r="A26" s="170" t="s">
        <v>9</v>
      </c>
      <c r="B26" s="187">
        <v>496954</v>
      </c>
      <c r="C26" s="187">
        <v>142354</v>
      </c>
      <c r="D26" s="187">
        <v>639308</v>
      </c>
      <c r="E26" s="187">
        <v>28591</v>
      </c>
      <c r="F26" s="187">
        <v>111085</v>
      </c>
      <c r="G26" s="187">
        <v>66658</v>
      </c>
      <c r="H26" s="187">
        <v>53699</v>
      </c>
      <c r="I26" s="187">
        <v>31644</v>
      </c>
      <c r="J26" s="187">
        <v>930985</v>
      </c>
    </row>
    <row r="27" spans="1:10" x14ac:dyDescent="0.25">
      <c r="A27" s="265">
        <v>2008</v>
      </c>
      <c r="B27" s="266"/>
      <c r="C27" s="266"/>
      <c r="D27" s="266"/>
      <c r="E27" s="266"/>
      <c r="F27" s="266"/>
      <c r="G27" s="266"/>
      <c r="H27" s="266"/>
      <c r="I27" s="266"/>
      <c r="J27" s="266"/>
    </row>
    <row r="28" spans="1:10" x14ac:dyDescent="0.25">
      <c r="A28" s="150" t="s">
        <v>254</v>
      </c>
      <c r="B28" s="188">
        <v>83225</v>
      </c>
      <c r="C28" s="188">
        <v>34964</v>
      </c>
      <c r="D28" s="188">
        <v>118189</v>
      </c>
      <c r="E28" s="190">
        <v>8418</v>
      </c>
      <c r="F28" s="190">
        <v>22810</v>
      </c>
      <c r="G28" s="190">
        <v>18888</v>
      </c>
      <c r="H28" s="190">
        <v>12681</v>
      </c>
      <c r="I28" s="190">
        <v>6534</v>
      </c>
      <c r="J28" s="190">
        <v>187519</v>
      </c>
    </row>
    <row r="29" spans="1:10" x14ac:dyDescent="0.25">
      <c r="A29" s="150" t="s">
        <v>253</v>
      </c>
      <c r="B29" s="188">
        <v>140667</v>
      </c>
      <c r="C29" s="188">
        <v>42209</v>
      </c>
      <c r="D29" s="188">
        <v>182876</v>
      </c>
      <c r="E29" s="190">
        <v>7772</v>
      </c>
      <c r="F29" s="190">
        <v>29461</v>
      </c>
      <c r="G29" s="190">
        <v>21357</v>
      </c>
      <c r="H29" s="190">
        <v>15180</v>
      </c>
      <c r="I29" s="190">
        <v>5064</v>
      </c>
      <c r="J29" s="190">
        <v>261711</v>
      </c>
    </row>
    <row r="30" spans="1:10" x14ac:dyDescent="0.25">
      <c r="A30" s="150" t="s">
        <v>252</v>
      </c>
      <c r="B30" s="188">
        <v>215356</v>
      </c>
      <c r="C30" s="188">
        <v>40496</v>
      </c>
      <c r="D30" s="188">
        <v>255852</v>
      </c>
      <c r="E30" s="190">
        <v>9892</v>
      </c>
      <c r="F30" s="190">
        <v>29669</v>
      </c>
      <c r="G30" s="190">
        <v>40981</v>
      </c>
      <c r="H30" s="190">
        <v>27613</v>
      </c>
      <c r="I30" s="190">
        <v>1900</v>
      </c>
      <c r="J30" s="190">
        <v>365907</v>
      </c>
    </row>
    <row r="31" spans="1:10" x14ac:dyDescent="0.25">
      <c r="A31" s="150" t="s">
        <v>251</v>
      </c>
      <c r="B31" s="188">
        <v>133342</v>
      </c>
      <c r="C31" s="188">
        <v>40619</v>
      </c>
      <c r="D31" s="188">
        <v>173861</v>
      </c>
      <c r="E31" s="190">
        <v>7086</v>
      </c>
      <c r="F31" s="190">
        <v>40554</v>
      </c>
      <c r="G31" s="190">
        <v>33680</v>
      </c>
      <c r="H31" s="190">
        <v>15132</v>
      </c>
      <c r="I31" s="190">
        <v>1711</v>
      </c>
      <c r="J31" s="190">
        <v>272024</v>
      </c>
    </row>
    <row r="32" spans="1:10" s="189" customFormat="1" ht="12.75" x14ac:dyDescent="0.2">
      <c r="A32" s="170" t="s">
        <v>9</v>
      </c>
      <c r="B32" s="187">
        <v>572490</v>
      </c>
      <c r="C32" s="187">
        <v>158288</v>
      </c>
      <c r="D32" s="187">
        <v>730778</v>
      </c>
      <c r="E32" s="187">
        <v>33167</v>
      </c>
      <c r="F32" s="187">
        <v>122494</v>
      </c>
      <c r="G32" s="187">
        <v>114907</v>
      </c>
      <c r="H32" s="187">
        <v>70607</v>
      </c>
      <c r="I32" s="187">
        <v>15208</v>
      </c>
      <c r="J32" s="187">
        <v>1087161</v>
      </c>
    </row>
    <row r="33" spans="1:10" x14ac:dyDescent="0.25">
      <c r="A33" s="265">
        <v>2009</v>
      </c>
      <c r="B33" s="266"/>
      <c r="C33" s="266"/>
      <c r="D33" s="266"/>
      <c r="E33" s="266"/>
      <c r="F33" s="266"/>
      <c r="G33" s="266"/>
      <c r="H33" s="266"/>
      <c r="I33" s="266"/>
      <c r="J33" s="266"/>
    </row>
    <row r="34" spans="1:10" x14ac:dyDescent="0.25">
      <c r="A34" s="150" t="s">
        <v>254</v>
      </c>
      <c r="B34" s="188">
        <v>107314</v>
      </c>
      <c r="C34" s="188">
        <v>38453</v>
      </c>
      <c r="D34" s="188">
        <v>145767</v>
      </c>
      <c r="E34" s="188">
        <v>8824</v>
      </c>
      <c r="F34" s="188">
        <v>37498</v>
      </c>
      <c r="G34" s="188">
        <v>24622</v>
      </c>
      <c r="H34" s="188">
        <v>15272</v>
      </c>
      <c r="I34" s="188">
        <v>1052</v>
      </c>
      <c r="J34" s="188">
        <v>233035</v>
      </c>
    </row>
    <row r="35" spans="1:10" x14ac:dyDescent="0.25">
      <c r="A35" s="150" t="s">
        <v>253</v>
      </c>
      <c r="B35" s="188">
        <v>171405</v>
      </c>
      <c r="C35" s="188">
        <v>39991</v>
      </c>
      <c r="D35" s="188">
        <v>211397</v>
      </c>
      <c r="E35" s="188">
        <v>13149</v>
      </c>
      <c r="F35" s="188">
        <v>39520</v>
      </c>
      <c r="G35" s="188">
        <v>26954</v>
      </c>
      <c r="H35" s="188">
        <v>18891</v>
      </c>
      <c r="I35" s="188">
        <v>1446</v>
      </c>
      <c r="J35" s="188">
        <v>311357</v>
      </c>
    </row>
    <row r="36" spans="1:10" x14ac:dyDescent="0.25">
      <c r="A36" s="150" t="s">
        <v>252</v>
      </c>
      <c r="B36" s="188">
        <v>249020</v>
      </c>
      <c r="C36" s="188">
        <v>38541</v>
      </c>
      <c r="D36" s="188">
        <v>287561</v>
      </c>
      <c r="E36" s="188">
        <v>4729</v>
      </c>
      <c r="F36" s="188">
        <v>42347</v>
      </c>
      <c r="G36" s="188">
        <v>25867</v>
      </c>
      <c r="H36" s="188">
        <v>31546</v>
      </c>
      <c r="I36" s="188">
        <v>1123</v>
      </c>
      <c r="J36" s="188">
        <v>393173</v>
      </c>
    </row>
    <row r="37" spans="1:10" x14ac:dyDescent="0.25">
      <c r="A37" s="150" t="s">
        <v>251</v>
      </c>
      <c r="B37" s="188">
        <v>136299</v>
      </c>
      <c r="C37" s="188">
        <v>38582</v>
      </c>
      <c r="D37" s="188">
        <v>174881</v>
      </c>
      <c r="E37" s="188">
        <v>8731</v>
      </c>
      <c r="F37" s="188">
        <v>38826</v>
      </c>
      <c r="G37" s="188">
        <v>23599</v>
      </c>
      <c r="H37" s="188">
        <v>16163</v>
      </c>
      <c r="I37" s="188">
        <v>870</v>
      </c>
      <c r="J37" s="188">
        <v>263072</v>
      </c>
    </row>
    <row r="38" spans="1:10" x14ac:dyDescent="0.25">
      <c r="A38" s="170" t="s">
        <v>9</v>
      </c>
      <c r="B38" s="187">
        <v>664038</v>
      </c>
      <c r="C38" s="187">
        <v>155567</v>
      </c>
      <c r="D38" s="187">
        <v>819605</v>
      </c>
      <c r="E38" s="187">
        <v>35434</v>
      </c>
      <c r="F38" s="187">
        <v>158191</v>
      </c>
      <c r="G38" s="187">
        <v>101043</v>
      </c>
      <c r="H38" s="187">
        <v>81871</v>
      </c>
      <c r="I38" s="187">
        <v>4492</v>
      </c>
      <c r="J38" s="187">
        <v>1200637</v>
      </c>
    </row>
  </sheetData>
  <mergeCells count="6">
    <mergeCell ref="A3:J3"/>
    <mergeCell ref="A33:J33"/>
    <mergeCell ref="A9:J9"/>
    <mergeCell ref="A15:J15"/>
    <mergeCell ref="A21:J21"/>
    <mergeCell ref="A27:J27"/>
  </mergeCells>
  <pageMargins left="0.75" right="0.75" top="1" bottom="1" header="0.5" footer="0.5"/>
  <pageSetup paperSize="9" orientation="landscape" r:id="rId1"/>
  <headerFooter alignWithMargins="0"/>
  <legacy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7A4039-DB79-4A37-B18F-2F533539FDE6}">
  <dimension ref="A1:I38"/>
  <sheetViews>
    <sheetView zoomScaleNormal="100" zoomScaleSheetLayoutView="100" workbookViewId="0"/>
  </sheetViews>
  <sheetFormatPr defaultRowHeight="15" x14ac:dyDescent="0.25"/>
  <cols>
    <col min="1" max="1" width="19.42578125" style="185" customWidth="1"/>
    <col min="2" max="9" width="9.42578125" style="185" customWidth="1"/>
    <col min="10" max="16384" width="9.140625" style="185"/>
  </cols>
  <sheetData>
    <row r="1" spans="1:9" x14ac:dyDescent="0.25">
      <c r="A1" s="196" t="s">
        <v>278</v>
      </c>
      <c r="B1" s="196"/>
      <c r="C1" s="196"/>
      <c r="D1" s="196"/>
      <c r="E1" s="196"/>
      <c r="F1" s="196"/>
      <c r="G1" s="196"/>
      <c r="H1" s="196"/>
      <c r="I1" s="196"/>
    </row>
    <row r="2" spans="1:9" ht="33.75" x14ac:dyDescent="0.25">
      <c r="A2" s="195" t="s">
        <v>256</v>
      </c>
      <c r="B2" s="194" t="s">
        <v>128</v>
      </c>
      <c r="C2" s="194" t="s">
        <v>126</v>
      </c>
      <c r="D2" s="194" t="s">
        <v>125</v>
      </c>
      <c r="E2" s="194" t="s">
        <v>124</v>
      </c>
      <c r="F2" s="194" t="s">
        <v>276</v>
      </c>
      <c r="G2" s="194" t="s">
        <v>275</v>
      </c>
      <c r="H2" s="194" t="s">
        <v>274</v>
      </c>
      <c r="I2" s="194" t="s">
        <v>273</v>
      </c>
    </row>
    <row r="3" spans="1:9" x14ac:dyDescent="0.25">
      <c r="A3" s="267">
        <v>2004</v>
      </c>
      <c r="B3" s="268"/>
      <c r="C3" s="268"/>
      <c r="D3" s="268"/>
      <c r="E3" s="268"/>
      <c r="F3" s="268"/>
      <c r="G3" s="268"/>
      <c r="H3" s="268"/>
      <c r="I3" s="268"/>
    </row>
    <row r="4" spans="1:9" x14ac:dyDescent="0.25">
      <c r="A4" s="150" t="s">
        <v>254</v>
      </c>
      <c r="B4" s="192">
        <v>72223.343999999997</v>
      </c>
      <c r="C4" s="192">
        <v>7214.8410000000003</v>
      </c>
      <c r="D4" s="192">
        <f>SUM(B4:C4)</f>
        <v>79438.184999999998</v>
      </c>
      <c r="E4" s="192">
        <v>1478.1210000000001</v>
      </c>
      <c r="F4" s="192">
        <v>16782.383000000002</v>
      </c>
      <c r="G4" s="192">
        <v>2994.7359999999999</v>
      </c>
      <c r="H4" s="192">
        <v>3268.585</v>
      </c>
      <c r="I4" s="192">
        <v>103962.01</v>
      </c>
    </row>
    <row r="5" spans="1:9" x14ac:dyDescent="0.25">
      <c r="A5" s="150" t="s">
        <v>253</v>
      </c>
      <c r="B5" s="192">
        <v>81841.063999999998</v>
      </c>
      <c r="C5" s="192">
        <v>10459.416999999999</v>
      </c>
      <c r="D5" s="192">
        <f>SUM(B5:C5)</f>
        <v>92300.481</v>
      </c>
      <c r="E5" s="192">
        <v>1046.873</v>
      </c>
      <c r="F5" s="192">
        <v>28403.105</v>
      </c>
      <c r="G5" s="192">
        <v>3350.0509999999999</v>
      </c>
      <c r="H5" s="192">
        <v>82.879000000000005</v>
      </c>
      <c r="I5" s="192">
        <v>125183.38900000001</v>
      </c>
    </row>
    <row r="6" spans="1:9" x14ac:dyDescent="0.25">
      <c r="A6" s="150" t="s">
        <v>252</v>
      </c>
      <c r="B6" s="192">
        <v>144576.05600000001</v>
      </c>
      <c r="C6" s="192">
        <v>10689.416999999999</v>
      </c>
      <c r="D6" s="192">
        <f>SUM(B6:C6)</f>
        <v>155265.473</v>
      </c>
      <c r="E6" s="192">
        <v>1321.3979999999999</v>
      </c>
      <c r="F6" s="192">
        <v>28636.236000000001</v>
      </c>
      <c r="G6" s="192">
        <v>3506.0949999999998</v>
      </c>
      <c r="H6" s="192">
        <v>377.73200000000003</v>
      </c>
      <c r="I6" s="192">
        <v>189106.93399999998</v>
      </c>
    </row>
    <row r="7" spans="1:9" x14ac:dyDescent="0.25">
      <c r="A7" s="150" t="s">
        <v>251</v>
      </c>
      <c r="B7" s="192">
        <v>61878.614000000001</v>
      </c>
      <c r="C7" s="192">
        <v>9005.0750000000007</v>
      </c>
      <c r="D7" s="192">
        <f>SUM(B7:C7)</f>
        <v>70883.688999999998</v>
      </c>
      <c r="E7" s="192">
        <v>1196.2819999999999</v>
      </c>
      <c r="F7" s="192">
        <v>22001.288</v>
      </c>
      <c r="G7" s="192">
        <v>3196.2040000000002</v>
      </c>
      <c r="H7" s="192">
        <v>487.82900000000001</v>
      </c>
      <c r="I7" s="192">
        <v>97765.292000000001</v>
      </c>
    </row>
    <row r="8" spans="1:9" s="189" customFormat="1" ht="12.75" x14ac:dyDescent="0.2">
      <c r="A8" s="170" t="s">
        <v>9</v>
      </c>
      <c r="B8" s="191">
        <v>360519.07900000003</v>
      </c>
      <c r="C8" s="191">
        <v>37368.75</v>
      </c>
      <c r="D8" s="191">
        <f>SUM(B8:C8)</f>
        <v>397887.82900000003</v>
      </c>
      <c r="E8" s="191">
        <v>5042.6729999999998</v>
      </c>
      <c r="F8" s="191">
        <v>95823.010999999999</v>
      </c>
      <c r="G8" s="191">
        <v>13047.087</v>
      </c>
      <c r="H8" s="191">
        <v>4217.0240000000003</v>
      </c>
      <c r="I8" s="191">
        <v>516017.62400000001</v>
      </c>
    </row>
    <row r="9" spans="1:9" x14ac:dyDescent="0.25">
      <c r="A9" s="267">
        <v>2005</v>
      </c>
      <c r="B9" s="268"/>
      <c r="C9" s="268"/>
      <c r="D9" s="268"/>
      <c r="E9" s="268"/>
      <c r="F9" s="268"/>
      <c r="G9" s="268"/>
      <c r="H9" s="268"/>
      <c r="I9" s="268"/>
    </row>
    <row r="10" spans="1:9" x14ac:dyDescent="0.25">
      <c r="A10" s="150" t="s">
        <v>254</v>
      </c>
      <c r="B10" s="188">
        <v>77955.508000000002</v>
      </c>
      <c r="C10" s="188">
        <v>7858.2340000000004</v>
      </c>
      <c r="D10" s="188">
        <f>SUM(B10:C10)</f>
        <v>85813.741999999998</v>
      </c>
      <c r="E10" s="188">
        <v>1151.8610000000001</v>
      </c>
      <c r="F10" s="188">
        <v>22605.548999999999</v>
      </c>
      <c r="G10" s="188">
        <v>2721.6509999999998</v>
      </c>
      <c r="H10" s="188">
        <v>3337.87</v>
      </c>
      <c r="I10" s="188">
        <v>115630.673</v>
      </c>
    </row>
    <row r="11" spans="1:9" x14ac:dyDescent="0.25">
      <c r="A11" s="150" t="s">
        <v>253</v>
      </c>
      <c r="B11" s="188">
        <v>90396.64</v>
      </c>
      <c r="C11" s="188">
        <v>13428.291999999999</v>
      </c>
      <c r="D11" s="188">
        <f>SUM(B11:C11)</f>
        <v>103824.932</v>
      </c>
      <c r="E11" s="188">
        <v>916.13099999999997</v>
      </c>
      <c r="F11" s="188">
        <v>34177.576000000001</v>
      </c>
      <c r="G11" s="188">
        <v>2351.6970000000001</v>
      </c>
      <c r="H11" s="188">
        <v>50.378</v>
      </c>
      <c r="I11" s="188">
        <v>141320.71400000001</v>
      </c>
    </row>
    <row r="12" spans="1:9" x14ac:dyDescent="0.25">
      <c r="A12" s="150" t="s">
        <v>252</v>
      </c>
      <c r="B12" s="188">
        <v>90066.513999999996</v>
      </c>
      <c r="C12" s="188">
        <v>13271.74</v>
      </c>
      <c r="D12" s="188">
        <f>SUM(B12:C12)</f>
        <v>103338.254</v>
      </c>
      <c r="E12" s="188">
        <v>9614.5460000000003</v>
      </c>
      <c r="F12" s="188">
        <v>28697.885999999999</v>
      </c>
      <c r="G12" s="188">
        <v>11803.453</v>
      </c>
      <c r="H12" s="188">
        <v>551.38800000000003</v>
      </c>
      <c r="I12" s="188">
        <v>154005.527</v>
      </c>
    </row>
    <row r="13" spans="1:9" x14ac:dyDescent="0.25">
      <c r="A13" s="150" t="s">
        <v>251</v>
      </c>
      <c r="B13" s="188">
        <v>38171.014000000003</v>
      </c>
      <c r="C13" s="188">
        <v>12309.413</v>
      </c>
      <c r="D13" s="188">
        <f>SUM(B13:C13)</f>
        <v>50480.427000000003</v>
      </c>
      <c r="E13" s="188">
        <v>3977.16</v>
      </c>
      <c r="F13" s="188">
        <v>22148.861000000001</v>
      </c>
      <c r="G13" s="188">
        <v>11561.431</v>
      </c>
      <c r="H13" s="188">
        <v>1406.954</v>
      </c>
      <c r="I13" s="188">
        <v>89574.832999999999</v>
      </c>
    </row>
    <row r="14" spans="1:9" s="189" customFormat="1" ht="12.75" x14ac:dyDescent="0.2">
      <c r="A14" s="170" t="s">
        <v>9</v>
      </c>
      <c r="B14" s="187">
        <v>296589.67700000003</v>
      </c>
      <c r="C14" s="187">
        <v>46867.680999999997</v>
      </c>
      <c r="D14" s="187">
        <f>SUM(B14:C14)</f>
        <v>343457.35800000001</v>
      </c>
      <c r="E14" s="187">
        <v>15659.698</v>
      </c>
      <c r="F14" s="187">
        <v>107629.874</v>
      </c>
      <c r="G14" s="187">
        <v>28438.232</v>
      </c>
      <c r="H14" s="187">
        <v>5346.5879999999997</v>
      </c>
      <c r="I14" s="187">
        <v>500531.75</v>
      </c>
    </row>
    <row r="15" spans="1:9" x14ac:dyDescent="0.25">
      <c r="A15" s="265">
        <v>2006</v>
      </c>
      <c r="B15" s="266"/>
      <c r="C15" s="266"/>
      <c r="D15" s="266"/>
      <c r="E15" s="266"/>
      <c r="F15" s="266"/>
      <c r="G15" s="266"/>
      <c r="H15" s="266"/>
      <c r="I15" s="266"/>
    </row>
    <row r="16" spans="1:9" x14ac:dyDescent="0.25">
      <c r="A16" s="150" t="s">
        <v>254</v>
      </c>
      <c r="B16" s="188">
        <v>49059.264000000003</v>
      </c>
      <c r="C16" s="188">
        <v>10421.412</v>
      </c>
      <c r="D16" s="188">
        <f>SUM(B16:C16)</f>
        <v>59480.676000000007</v>
      </c>
      <c r="E16" s="188">
        <v>6133.03</v>
      </c>
      <c r="F16" s="190">
        <v>13013.744000000001</v>
      </c>
      <c r="G16" s="190">
        <v>15735.933999999999</v>
      </c>
      <c r="H16" s="190">
        <v>236.452</v>
      </c>
      <c r="I16" s="190">
        <v>94599.835999999996</v>
      </c>
    </row>
    <row r="17" spans="1:9" x14ac:dyDescent="0.25">
      <c r="A17" s="150" t="s">
        <v>253</v>
      </c>
      <c r="B17" s="188">
        <v>53459.83</v>
      </c>
      <c r="C17" s="188">
        <v>12694.575999999999</v>
      </c>
      <c r="D17" s="188">
        <f>SUM(B17:C17)</f>
        <v>66154.406000000003</v>
      </c>
      <c r="E17" s="188">
        <v>2781.6889999999999</v>
      </c>
      <c r="F17" s="190">
        <v>18181.452000000001</v>
      </c>
      <c r="G17" s="190">
        <v>10081.903</v>
      </c>
      <c r="H17" s="190">
        <v>2319.8670000000002</v>
      </c>
      <c r="I17" s="190">
        <v>99519.316999999995</v>
      </c>
    </row>
    <row r="18" spans="1:9" x14ac:dyDescent="0.25">
      <c r="A18" s="150" t="s">
        <v>252</v>
      </c>
      <c r="B18" s="188">
        <v>122256.932</v>
      </c>
      <c r="C18" s="188">
        <v>14967.843999999999</v>
      </c>
      <c r="D18" s="188">
        <f>SUM(B18:C18)</f>
        <v>137224.77600000001</v>
      </c>
      <c r="E18" s="188">
        <v>5496.8289999999997</v>
      </c>
      <c r="F18" s="190">
        <v>17329.323</v>
      </c>
      <c r="G18" s="190">
        <v>14966.763999999999</v>
      </c>
      <c r="H18" s="190">
        <v>1345.962</v>
      </c>
      <c r="I18" s="190">
        <v>176363.65400000001</v>
      </c>
    </row>
    <row r="19" spans="1:9" x14ac:dyDescent="0.25">
      <c r="A19" s="150" t="s">
        <v>251</v>
      </c>
      <c r="B19" s="188">
        <v>43800.764999999999</v>
      </c>
      <c r="C19" s="188">
        <v>17055.096000000001</v>
      </c>
      <c r="D19" s="188">
        <f>SUM(B19:C19)</f>
        <v>60855.861000000004</v>
      </c>
      <c r="E19" s="188">
        <v>4170.6080000000002</v>
      </c>
      <c r="F19" s="190">
        <v>16893.239000000001</v>
      </c>
      <c r="G19" s="190">
        <v>27073.063999999998</v>
      </c>
      <c r="H19" s="190">
        <v>1414.0060000000001</v>
      </c>
      <c r="I19" s="190">
        <v>110406.77800000001</v>
      </c>
    </row>
    <row r="20" spans="1:9" s="189" customFormat="1" ht="12.75" x14ac:dyDescent="0.2">
      <c r="A20" s="170" t="s">
        <v>9</v>
      </c>
      <c r="B20" s="187">
        <v>268576.79100000003</v>
      </c>
      <c r="C20" s="187">
        <v>55138.928</v>
      </c>
      <c r="D20" s="187">
        <f>SUM(B20:C20)</f>
        <v>323715.71900000004</v>
      </c>
      <c r="E20" s="187">
        <v>18582.155999999999</v>
      </c>
      <c r="F20" s="187">
        <v>65417.758000000002</v>
      </c>
      <c r="G20" s="187">
        <v>67857.664999999994</v>
      </c>
      <c r="H20" s="187">
        <v>5316.2870000000003</v>
      </c>
      <c r="I20" s="187">
        <v>480889.58500000002</v>
      </c>
    </row>
    <row r="21" spans="1:9" x14ac:dyDescent="0.25">
      <c r="A21" s="265">
        <v>2007</v>
      </c>
      <c r="B21" s="266"/>
      <c r="C21" s="266"/>
      <c r="D21" s="266"/>
      <c r="E21" s="266"/>
      <c r="F21" s="266"/>
      <c r="G21" s="266"/>
      <c r="H21" s="266"/>
      <c r="I21" s="266"/>
    </row>
    <row r="22" spans="1:9" x14ac:dyDescent="0.25">
      <c r="A22" s="150" t="s">
        <v>254</v>
      </c>
      <c r="B22" s="188">
        <v>57450.199000000001</v>
      </c>
      <c r="C22" s="188">
        <v>17896.217000000001</v>
      </c>
      <c r="D22" s="188">
        <f>SUM(B22:C22)</f>
        <v>75346.415999999997</v>
      </c>
      <c r="E22" s="188">
        <v>3450.7060000000001</v>
      </c>
      <c r="F22" s="190">
        <v>16226.092000000001</v>
      </c>
      <c r="G22" s="190">
        <v>13994.743</v>
      </c>
      <c r="H22" s="190">
        <v>1237.567</v>
      </c>
      <c r="I22" s="190">
        <v>110255.524</v>
      </c>
    </row>
    <row r="23" spans="1:9" x14ac:dyDescent="0.25">
      <c r="A23" s="150" t="s">
        <v>253</v>
      </c>
      <c r="B23" s="188">
        <v>58031.38</v>
      </c>
      <c r="C23" s="188">
        <v>18080.7</v>
      </c>
      <c r="D23" s="188">
        <f>SUM(B23:C23)</f>
        <v>76112.08</v>
      </c>
      <c r="E23" s="188">
        <v>5043.6499999999996</v>
      </c>
      <c r="F23" s="190">
        <v>18247.030999999999</v>
      </c>
      <c r="G23" s="190">
        <v>25333.945</v>
      </c>
      <c r="H23" s="190">
        <v>867.86800000000005</v>
      </c>
      <c r="I23" s="190">
        <v>125604.57399999999</v>
      </c>
    </row>
    <row r="24" spans="1:9" x14ac:dyDescent="0.25">
      <c r="A24" s="150" t="s">
        <v>252</v>
      </c>
      <c r="B24" s="188">
        <v>142966.76199999999</v>
      </c>
      <c r="C24" s="188">
        <v>15915.68</v>
      </c>
      <c r="D24" s="188">
        <f>SUM(B24:C24)</f>
        <v>158882.44199999998</v>
      </c>
      <c r="E24" s="188">
        <v>3398.0720000000001</v>
      </c>
      <c r="F24" s="190">
        <v>17590.455999999998</v>
      </c>
      <c r="G24" s="190">
        <v>27322.437000000002</v>
      </c>
      <c r="H24" s="190">
        <v>1173.22</v>
      </c>
      <c r="I24" s="190">
        <v>208366.62699999998</v>
      </c>
    </row>
    <row r="25" spans="1:9" x14ac:dyDescent="0.25">
      <c r="A25" s="150" t="s">
        <v>251</v>
      </c>
      <c r="B25" s="188">
        <v>64472.63</v>
      </c>
      <c r="C25" s="188">
        <v>18415.343000000001</v>
      </c>
      <c r="D25" s="188">
        <f>SUM(B25:C25)</f>
        <v>82887.972999999998</v>
      </c>
      <c r="E25" s="188">
        <v>4765.0940000000001</v>
      </c>
      <c r="F25" s="190">
        <v>17794.971000000001</v>
      </c>
      <c r="G25" s="190">
        <v>26789.847000000002</v>
      </c>
      <c r="H25" s="190">
        <v>625.35599999999999</v>
      </c>
      <c r="I25" s="190">
        <v>132863.24100000001</v>
      </c>
    </row>
    <row r="26" spans="1:9" s="189" customFormat="1" ht="12.75" x14ac:dyDescent="0.2">
      <c r="A26" s="170" t="s">
        <v>9</v>
      </c>
      <c r="B26" s="187">
        <v>322920.97099999996</v>
      </c>
      <c r="C26" s="187">
        <v>70307.94</v>
      </c>
      <c r="D26" s="187">
        <f>SUM(B26:C26)</f>
        <v>393228.91099999996</v>
      </c>
      <c r="E26" s="187">
        <v>16657.522000000001</v>
      </c>
      <c r="F26" s="187">
        <v>69858.55</v>
      </c>
      <c r="G26" s="187">
        <v>93440.972000000009</v>
      </c>
      <c r="H26" s="187">
        <v>3904.0109999999995</v>
      </c>
      <c r="I26" s="187">
        <v>577089.96600000001</v>
      </c>
    </row>
    <row r="27" spans="1:9" x14ac:dyDescent="0.25">
      <c r="A27" s="265">
        <v>2008</v>
      </c>
      <c r="B27" s="266"/>
      <c r="C27" s="266"/>
      <c r="D27" s="266"/>
      <c r="E27" s="266"/>
      <c r="F27" s="266"/>
      <c r="G27" s="266"/>
      <c r="H27" s="266"/>
      <c r="I27" s="266"/>
    </row>
    <row r="28" spans="1:9" x14ac:dyDescent="0.25">
      <c r="A28" s="150" t="s">
        <v>254</v>
      </c>
      <c r="B28" s="188">
        <v>63028</v>
      </c>
      <c r="C28" s="188">
        <v>19646</v>
      </c>
      <c r="D28" s="188">
        <f>SUM(B28:C28)</f>
        <v>82674</v>
      </c>
      <c r="E28" s="188">
        <v>4369</v>
      </c>
      <c r="F28" s="190">
        <v>17337</v>
      </c>
      <c r="G28" s="190">
        <v>28660</v>
      </c>
      <c r="H28" s="190">
        <v>1204</v>
      </c>
      <c r="I28" s="190">
        <v>134245</v>
      </c>
    </row>
    <row r="29" spans="1:9" x14ac:dyDescent="0.25">
      <c r="A29" s="150" t="s">
        <v>253</v>
      </c>
      <c r="B29" s="188">
        <v>73320</v>
      </c>
      <c r="C29" s="188">
        <v>26033</v>
      </c>
      <c r="D29" s="188">
        <f>SUM(B29:C29)</f>
        <v>99353</v>
      </c>
      <c r="E29" s="188">
        <v>6098</v>
      </c>
      <c r="F29" s="190">
        <v>19021</v>
      </c>
      <c r="G29" s="190">
        <v>42318</v>
      </c>
      <c r="H29" s="190">
        <v>882</v>
      </c>
      <c r="I29" s="190">
        <v>167672</v>
      </c>
    </row>
    <row r="30" spans="1:9" x14ac:dyDescent="0.25">
      <c r="A30" s="150" t="s">
        <v>252</v>
      </c>
      <c r="B30" s="188">
        <v>164143</v>
      </c>
      <c r="C30" s="188">
        <v>24488</v>
      </c>
      <c r="D30" s="188">
        <f>SUM(B30:C30)</f>
        <v>188631</v>
      </c>
      <c r="E30" s="188">
        <v>5126</v>
      </c>
      <c r="F30" s="190">
        <v>18930</v>
      </c>
      <c r="G30" s="190">
        <v>38797</v>
      </c>
      <c r="H30" s="190">
        <v>657</v>
      </c>
      <c r="I30" s="190">
        <v>252141</v>
      </c>
    </row>
    <row r="31" spans="1:9" x14ac:dyDescent="0.25">
      <c r="A31" s="150" t="s">
        <v>251</v>
      </c>
      <c r="B31" s="188">
        <v>64827</v>
      </c>
      <c r="C31" s="188">
        <v>29703</v>
      </c>
      <c r="D31" s="188">
        <f>SUM(B31:C31)</f>
        <v>94530</v>
      </c>
      <c r="E31" s="188">
        <v>5801</v>
      </c>
      <c r="F31" s="190">
        <v>16469</v>
      </c>
      <c r="G31" s="190">
        <v>52584</v>
      </c>
      <c r="H31" s="190">
        <v>1531</v>
      </c>
      <c r="I31" s="190">
        <v>170914</v>
      </c>
    </row>
    <row r="32" spans="1:9" s="189" customFormat="1" ht="12.75" x14ac:dyDescent="0.2">
      <c r="A32" s="170" t="s">
        <v>9</v>
      </c>
      <c r="B32" s="187">
        <v>365318</v>
      </c>
      <c r="C32" s="187">
        <v>99870</v>
      </c>
      <c r="D32" s="187">
        <f>SUM(B32:C32)</f>
        <v>465188</v>
      </c>
      <c r="E32" s="187">
        <v>21394</v>
      </c>
      <c r="F32" s="187">
        <v>71757</v>
      </c>
      <c r="G32" s="187">
        <v>162359</v>
      </c>
      <c r="H32" s="187">
        <v>4274</v>
      </c>
      <c r="I32" s="187">
        <v>724972</v>
      </c>
    </row>
    <row r="33" spans="1:9" x14ac:dyDescent="0.25">
      <c r="A33" s="265">
        <v>2009</v>
      </c>
      <c r="B33" s="266"/>
      <c r="C33" s="266"/>
      <c r="D33" s="266"/>
      <c r="E33" s="266"/>
      <c r="F33" s="266"/>
      <c r="G33" s="266"/>
      <c r="H33" s="266"/>
      <c r="I33" s="266"/>
    </row>
    <row r="34" spans="1:9" x14ac:dyDescent="0.25">
      <c r="A34" s="150" t="s">
        <v>254</v>
      </c>
      <c r="B34" s="188">
        <v>75505</v>
      </c>
      <c r="C34" s="188">
        <v>23192</v>
      </c>
      <c r="D34" s="188">
        <v>98697</v>
      </c>
      <c r="E34" s="188">
        <v>7026</v>
      </c>
      <c r="F34" s="190">
        <v>16376</v>
      </c>
      <c r="G34" s="190">
        <v>46903</v>
      </c>
      <c r="H34" s="190">
        <v>1396</v>
      </c>
      <c r="I34" s="190">
        <v>170398</v>
      </c>
    </row>
    <row r="35" spans="1:9" x14ac:dyDescent="0.25">
      <c r="A35" s="150" t="s">
        <v>253</v>
      </c>
      <c r="B35" s="188">
        <v>79553</v>
      </c>
      <c r="C35" s="188">
        <v>29587</v>
      </c>
      <c r="D35" s="188">
        <v>109140</v>
      </c>
      <c r="E35" s="188">
        <v>4358</v>
      </c>
      <c r="F35" s="190">
        <v>18310</v>
      </c>
      <c r="G35" s="190">
        <v>76313</v>
      </c>
      <c r="H35" s="190">
        <v>277</v>
      </c>
      <c r="I35" s="190">
        <v>208398</v>
      </c>
    </row>
    <row r="36" spans="1:9" x14ac:dyDescent="0.25">
      <c r="A36" s="150" t="s">
        <v>252</v>
      </c>
      <c r="B36" s="188">
        <v>123851.84699999999</v>
      </c>
      <c r="C36" s="188">
        <v>23569.542000000001</v>
      </c>
      <c r="D36" s="188">
        <v>147421.389</v>
      </c>
      <c r="E36" s="188">
        <v>4333.2079999999996</v>
      </c>
      <c r="F36" s="190">
        <v>20399.97</v>
      </c>
      <c r="G36" s="190">
        <v>61873.131000000001</v>
      </c>
      <c r="H36" s="190">
        <v>929.97799999999995</v>
      </c>
      <c r="I36" s="190">
        <v>234957.67499999999</v>
      </c>
    </row>
    <row r="37" spans="1:9" x14ac:dyDescent="0.25">
      <c r="A37" s="150" t="s">
        <v>251</v>
      </c>
      <c r="B37" s="188">
        <v>61187.785000000003</v>
      </c>
      <c r="C37" s="188">
        <v>21966.185000000001</v>
      </c>
      <c r="D37" s="188">
        <v>83153.97</v>
      </c>
      <c r="E37" s="188">
        <v>4757.24</v>
      </c>
      <c r="F37" s="190">
        <v>19641.437999999998</v>
      </c>
      <c r="G37" s="190">
        <v>49365.114999999998</v>
      </c>
      <c r="H37" s="190">
        <v>907.89499999999998</v>
      </c>
      <c r="I37" s="190">
        <v>157825.658</v>
      </c>
    </row>
    <row r="38" spans="1:9" x14ac:dyDescent="0.25">
      <c r="A38" s="170" t="s">
        <v>9</v>
      </c>
      <c r="B38" s="187">
        <v>340097.63199999998</v>
      </c>
      <c r="C38" s="187">
        <v>98314.726999999999</v>
      </c>
      <c r="D38" s="187">
        <v>438412.359</v>
      </c>
      <c r="E38" s="187">
        <v>20474.447999999997</v>
      </c>
      <c r="F38" s="187">
        <v>74727.407999999996</v>
      </c>
      <c r="G38" s="187">
        <v>234454.24599999998</v>
      </c>
      <c r="H38" s="187">
        <v>3510.873</v>
      </c>
      <c r="I38" s="187">
        <v>771579.3330000001</v>
      </c>
    </row>
  </sheetData>
  <mergeCells count="6">
    <mergeCell ref="A3:I3"/>
    <mergeCell ref="A33:I33"/>
    <mergeCell ref="A9:I9"/>
    <mergeCell ref="A15:I15"/>
    <mergeCell ref="A21:I21"/>
    <mergeCell ref="A27:I27"/>
  </mergeCells>
  <pageMargins left="0.75" right="0.75" top="1" bottom="1" header="0.5" footer="0.5"/>
  <pageSetup paperSize="9" orientation="landscape" r:id="rId1"/>
  <headerFooter alignWithMargins="0"/>
  <legacy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A83C7B-A451-4B47-B7B1-6AC7C4569FAE}">
  <dimension ref="A1:G54"/>
  <sheetViews>
    <sheetView zoomScaleNormal="100" zoomScaleSheetLayoutView="100" workbookViewId="0"/>
  </sheetViews>
  <sheetFormatPr defaultRowHeight="11.25" x14ac:dyDescent="0.25"/>
  <cols>
    <col min="1" max="1" width="14.7109375" style="198" customWidth="1"/>
    <col min="2" max="2" width="12.140625" style="198" customWidth="1"/>
    <col min="3" max="3" width="12.42578125" style="198" customWidth="1"/>
    <col min="4" max="5" width="12.140625" style="198" customWidth="1"/>
    <col min="6" max="6" width="12.28515625" style="198" customWidth="1"/>
    <col min="7" max="7" width="12.140625" style="198" customWidth="1"/>
    <col min="8" max="16384" width="9.140625" style="198"/>
  </cols>
  <sheetData>
    <row r="1" spans="1:7" s="207" customFormat="1" ht="15" customHeight="1" thickBot="1" x14ac:dyDescent="0.3">
      <c r="A1" s="208" t="s">
        <v>286</v>
      </c>
    </row>
    <row r="2" spans="1:7" ht="11.45" customHeight="1" x14ac:dyDescent="0.25">
      <c r="A2" s="277" t="s">
        <v>234</v>
      </c>
      <c r="B2" s="257" t="s">
        <v>285</v>
      </c>
      <c r="C2" s="273" t="s">
        <v>284</v>
      </c>
      <c r="D2" s="273" t="s">
        <v>283</v>
      </c>
      <c r="E2" s="273"/>
      <c r="F2" s="273" t="s">
        <v>282</v>
      </c>
      <c r="G2" s="274"/>
    </row>
    <row r="3" spans="1:7" ht="11.45" customHeight="1" x14ac:dyDescent="0.25">
      <c r="A3" s="278"/>
      <c r="B3" s="259"/>
      <c r="C3" s="279"/>
      <c r="D3" s="206" t="s">
        <v>280</v>
      </c>
      <c r="E3" s="206" t="s">
        <v>281</v>
      </c>
      <c r="F3" s="206" t="s">
        <v>280</v>
      </c>
      <c r="G3" s="205" t="s">
        <v>279</v>
      </c>
    </row>
    <row r="4" spans="1:7" ht="10.5" customHeight="1" x14ac:dyDescent="0.25">
      <c r="A4" s="275" t="s">
        <v>144</v>
      </c>
      <c r="B4" s="275"/>
      <c r="C4" s="275"/>
      <c r="D4" s="275"/>
      <c r="E4" s="275"/>
      <c r="F4" s="275"/>
      <c r="G4" s="275"/>
    </row>
    <row r="5" spans="1:7" ht="9.9499999999999993" customHeight="1" x14ac:dyDescent="0.25">
      <c r="A5" s="200">
        <v>1990</v>
      </c>
      <c r="B5" s="199">
        <v>28518</v>
      </c>
      <c r="C5" s="199">
        <v>305970</v>
      </c>
      <c r="D5" s="199">
        <v>5654245</v>
      </c>
      <c r="E5" s="199">
        <v>3693105</v>
      </c>
      <c r="F5" s="199">
        <v>22386526</v>
      </c>
      <c r="G5" s="199">
        <v>13618495</v>
      </c>
    </row>
    <row r="6" spans="1:7" ht="9.9499999999999993" customHeight="1" x14ac:dyDescent="0.25">
      <c r="A6" s="204">
        <v>1995</v>
      </c>
      <c r="B6" s="203">
        <v>10572</v>
      </c>
      <c r="C6" s="203">
        <v>292413</v>
      </c>
      <c r="D6" s="203">
        <v>5143427</v>
      </c>
      <c r="E6" s="203">
        <v>2877592</v>
      </c>
      <c r="F6" s="203">
        <v>16340060</v>
      </c>
      <c r="G6" s="203">
        <v>9997713</v>
      </c>
    </row>
    <row r="7" spans="1:7" ht="9.9499999999999993" customHeight="1" x14ac:dyDescent="0.25">
      <c r="A7" s="204">
        <v>1996</v>
      </c>
      <c r="B7" s="203">
        <v>9452</v>
      </c>
      <c r="C7" s="203">
        <v>303313</v>
      </c>
      <c r="D7" s="203">
        <v>5311470</v>
      </c>
      <c r="E7" s="203">
        <v>2978772</v>
      </c>
      <c r="F7" s="203">
        <v>17141754</v>
      </c>
      <c r="G7" s="203">
        <v>10675519</v>
      </c>
    </row>
    <row r="8" spans="1:7" ht="9.9499999999999993" customHeight="1" x14ac:dyDescent="0.25">
      <c r="A8" s="202">
        <v>1997</v>
      </c>
      <c r="B8" s="201">
        <v>7969</v>
      </c>
      <c r="C8" s="201">
        <v>309392</v>
      </c>
      <c r="D8" s="201">
        <v>5349780</v>
      </c>
      <c r="E8" s="201">
        <v>2887264</v>
      </c>
      <c r="F8" s="201">
        <v>17446481</v>
      </c>
      <c r="G8" s="201">
        <v>10655647</v>
      </c>
    </row>
    <row r="9" spans="1:7" ht="9.9499999999999993" customHeight="1" x14ac:dyDescent="0.25">
      <c r="A9" s="200">
        <v>1998</v>
      </c>
      <c r="B9" s="199">
        <v>2711</v>
      </c>
      <c r="C9" s="199">
        <v>287102</v>
      </c>
      <c r="D9" s="199">
        <v>5440028</v>
      </c>
      <c r="E9" s="199">
        <v>2870797</v>
      </c>
      <c r="F9" s="199">
        <v>16915849</v>
      </c>
      <c r="G9" s="199">
        <v>10137686</v>
      </c>
    </row>
    <row r="10" spans="1:7" ht="9.9499999999999993" customHeight="1" x14ac:dyDescent="0.25">
      <c r="A10" s="200">
        <v>1999</v>
      </c>
      <c r="B10" s="199">
        <v>2773</v>
      </c>
      <c r="C10" s="199">
        <v>300782</v>
      </c>
      <c r="D10" s="199">
        <v>5552215</v>
      </c>
      <c r="E10" s="199">
        <v>2788695</v>
      </c>
      <c r="F10" s="199">
        <v>17327041</v>
      </c>
      <c r="G10" s="199">
        <v>9942697</v>
      </c>
    </row>
    <row r="11" spans="1:7" ht="9.9499999999999993" customHeight="1" x14ac:dyDescent="0.25">
      <c r="A11" s="200">
        <v>2000</v>
      </c>
      <c r="B11" s="199">
        <v>2965</v>
      </c>
      <c r="C11" s="199">
        <v>312714</v>
      </c>
      <c r="D11" s="199">
        <v>5940805</v>
      </c>
      <c r="E11" s="199">
        <v>2992401</v>
      </c>
      <c r="F11" s="199">
        <v>18369319</v>
      </c>
      <c r="G11" s="199">
        <v>10513825</v>
      </c>
    </row>
    <row r="12" spans="1:7" ht="9.9499999999999993" customHeight="1" x14ac:dyDescent="0.25">
      <c r="A12" s="200">
        <v>2001</v>
      </c>
      <c r="B12" s="199">
        <v>3044</v>
      </c>
      <c r="C12" s="199">
        <v>317629</v>
      </c>
      <c r="D12" s="199">
        <v>6072963</v>
      </c>
      <c r="E12" s="199">
        <v>3070261</v>
      </c>
      <c r="F12" s="199">
        <v>18648371</v>
      </c>
      <c r="G12" s="199">
        <v>10894493</v>
      </c>
    </row>
    <row r="13" spans="1:7" ht="9.9499999999999993" customHeight="1" x14ac:dyDescent="0.25">
      <c r="A13" s="200">
        <v>2002</v>
      </c>
      <c r="B13" s="199">
        <v>3377</v>
      </c>
      <c r="C13" s="199">
        <v>335163</v>
      </c>
      <c r="D13" s="199">
        <v>6175880</v>
      </c>
      <c r="E13" s="199">
        <v>3013116</v>
      </c>
      <c r="F13" s="199">
        <v>18449925</v>
      </c>
      <c r="G13" s="199">
        <v>10360959</v>
      </c>
    </row>
    <row r="14" spans="1:7" ht="9.9499999999999993" customHeight="1" x14ac:dyDescent="0.25">
      <c r="A14" s="200">
        <v>2003</v>
      </c>
      <c r="B14" s="199">
        <v>3517</v>
      </c>
      <c r="C14" s="199">
        <v>347277</v>
      </c>
      <c r="D14" s="199">
        <v>6315494</v>
      </c>
      <c r="E14" s="199">
        <v>2948224</v>
      </c>
      <c r="F14" s="199">
        <v>18611114</v>
      </c>
      <c r="G14" s="199">
        <v>10040338</v>
      </c>
    </row>
    <row r="15" spans="1:7" ht="9.9499999999999993" customHeight="1" x14ac:dyDescent="0.25">
      <c r="A15" s="200">
        <v>2004</v>
      </c>
      <c r="B15" s="199">
        <v>3001</v>
      </c>
      <c r="C15" s="199">
        <v>336494</v>
      </c>
      <c r="D15" s="199">
        <v>6616443</v>
      </c>
      <c r="E15" s="199">
        <v>3269868</v>
      </c>
      <c r="F15" s="199">
        <v>18899483</v>
      </c>
      <c r="G15" s="199">
        <v>10508109</v>
      </c>
    </row>
    <row r="16" spans="1:7" ht="9.9499999999999993" customHeight="1" x14ac:dyDescent="0.25">
      <c r="A16" s="200">
        <v>2005</v>
      </c>
      <c r="B16" s="199">
        <v>3117</v>
      </c>
      <c r="C16" s="199">
        <v>329290</v>
      </c>
      <c r="D16" s="199">
        <v>7064007</v>
      </c>
      <c r="E16" s="199">
        <v>3446362</v>
      </c>
      <c r="F16" s="199">
        <v>19737358</v>
      </c>
      <c r="G16" s="199">
        <v>10778899</v>
      </c>
    </row>
    <row r="17" spans="1:7" ht="9.9499999999999993" customHeight="1" x14ac:dyDescent="0.25">
      <c r="A17" s="200">
        <v>2006</v>
      </c>
      <c r="B17" s="199">
        <v>3056</v>
      </c>
      <c r="C17" s="199">
        <v>315284</v>
      </c>
      <c r="D17" s="199">
        <v>7182550</v>
      </c>
      <c r="E17" s="199">
        <v>3309753</v>
      </c>
      <c r="F17" s="199">
        <v>19652026</v>
      </c>
      <c r="G17" s="199">
        <v>10045891</v>
      </c>
    </row>
    <row r="18" spans="1:7" ht="9.9499999999999993" customHeight="1" x14ac:dyDescent="0.25">
      <c r="A18" s="200">
        <v>2007</v>
      </c>
      <c r="B18" s="199">
        <v>2956</v>
      </c>
      <c r="C18" s="199">
        <v>314742</v>
      </c>
      <c r="D18" s="199">
        <v>7474329</v>
      </c>
      <c r="E18" s="199">
        <v>3451186</v>
      </c>
      <c r="F18" s="199">
        <v>20128534</v>
      </c>
      <c r="G18" s="199">
        <v>10170808</v>
      </c>
    </row>
    <row r="19" spans="1:7" ht="9.9499999999999993" customHeight="1" x14ac:dyDescent="0.25">
      <c r="A19" s="200">
        <v>2008</v>
      </c>
      <c r="B19" s="199">
        <v>2924</v>
      </c>
      <c r="C19" s="199">
        <v>302889</v>
      </c>
      <c r="D19" s="199">
        <v>7651250</v>
      </c>
      <c r="E19" s="199">
        <v>3516030</v>
      </c>
      <c r="F19" s="199">
        <v>19974414</v>
      </c>
      <c r="G19" s="199">
        <v>10009531</v>
      </c>
    </row>
    <row r="20" spans="1:7" ht="9.9499999999999993" customHeight="1" x14ac:dyDescent="0.25">
      <c r="A20" s="200">
        <v>2009</v>
      </c>
      <c r="B20" s="199">
        <v>2993</v>
      </c>
      <c r="C20" s="199">
        <v>301873</v>
      </c>
      <c r="D20" s="199">
        <v>7150612</v>
      </c>
      <c r="E20" s="199">
        <v>3227942</v>
      </c>
      <c r="F20" s="199">
        <v>18709746</v>
      </c>
      <c r="G20" s="199">
        <v>9220148</v>
      </c>
    </row>
    <row r="21" spans="1:7" ht="10.5" customHeight="1" x14ac:dyDescent="0.25">
      <c r="A21" s="276" t="s">
        <v>143</v>
      </c>
      <c r="B21" s="276"/>
      <c r="C21" s="276"/>
      <c r="D21" s="276"/>
      <c r="E21" s="276"/>
      <c r="F21" s="276"/>
      <c r="G21" s="276"/>
    </row>
    <row r="22" spans="1:7" ht="9.9499999999999993" customHeight="1" x14ac:dyDescent="0.25">
      <c r="A22" s="200">
        <v>1990</v>
      </c>
      <c r="B22" s="199">
        <v>7455</v>
      </c>
      <c r="C22" s="199">
        <v>49132</v>
      </c>
      <c r="D22" s="199">
        <v>1751794</v>
      </c>
      <c r="E22" s="199">
        <v>1533815</v>
      </c>
      <c r="F22" s="199">
        <v>6585883</v>
      </c>
      <c r="G22" s="199">
        <v>4775244</v>
      </c>
    </row>
    <row r="23" spans="1:7" ht="9.9499999999999993" customHeight="1" x14ac:dyDescent="0.25">
      <c r="A23" s="204">
        <v>1995</v>
      </c>
      <c r="B23" s="203">
        <v>1922</v>
      </c>
      <c r="C23" s="203">
        <v>40596</v>
      </c>
      <c r="D23" s="203">
        <v>1683597</v>
      </c>
      <c r="E23" s="203">
        <v>1407962</v>
      </c>
      <c r="F23" s="203">
        <v>4429336</v>
      </c>
      <c r="G23" s="203">
        <v>3747531</v>
      </c>
    </row>
    <row r="24" spans="1:7" ht="9.9499999999999993" customHeight="1" x14ac:dyDescent="0.25">
      <c r="A24" s="204">
        <v>1996</v>
      </c>
      <c r="B24" s="203">
        <v>1696</v>
      </c>
      <c r="C24" s="203">
        <v>37867</v>
      </c>
      <c r="D24" s="203">
        <v>1779583</v>
      </c>
      <c r="E24" s="203">
        <v>1407962</v>
      </c>
      <c r="F24" s="203">
        <v>4640048</v>
      </c>
      <c r="G24" s="203">
        <v>3976885</v>
      </c>
    </row>
    <row r="25" spans="1:7" ht="9.9499999999999993" customHeight="1" x14ac:dyDescent="0.25">
      <c r="A25" s="202">
        <v>1997</v>
      </c>
      <c r="B25" s="201">
        <v>1197</v>
      </c>
      <c r="C25" s="201">
        <v>38876</v>
      </c>
      <c r="D25" s="201">
        <v>1736726</v>
      </c>
      <c r="E25" s="201">
        <v>1434631</v>
      </c>
      <c r="F25" s="201">
        <v>4581204</v>
      </c>
      <c r="G25" s="201">
        <v>3832663</v>
      </c>
    </row>
    <row r="26" spans="1:7" ht="9.9499999999999993" customHeight="1" x14ac:dyDescent="0.25">
      <c r="A26" s="200">
        <v>1998</v>
      </c>
      <c r="B26" s="199">
        <v>195</v>
      </c>
      <c r="C26" s="199">
        <v>33632</v>
      </c>
      <c r="D26" s="199">
        <v>1771349</v>
      </c>
      <c r="E26" s="199">
        <v>1466662</v>
      </c>
      <c r="F26" s="199">
        <v>4532379</v>
      </c>
      <c r="G26" s="199">
        <v>3792925</v>
      </c>
    </row>
    <row r="27" spans="1:7" ht="9.9499999999999993" customHeight="1" x14ac:dyDescent="0.25">
      <c r="A27" s="200">
        <v>1999</v>
      </c>
      <c r="B27" s="199">
        <v>190</v>
      </c>
      <c r="C27" s="199">
        <v>36293</v>
      </c>
      <c r="D27" s="199">
        <v>1714704</v>
      </c>
      <c r="E27" s="199">
        <v>1395853</v>
      </c>
      <c r="F27" s="199">
        <v>4411597</v>
      </c>
      <c r="G27" s="199">
        <v>3615210</v>
      </c>
    </row>
    <row r="28" spans="1:7" ht="9.9499999999999993" customHeight="1" x14ac:dyDescent="0.25">
      <c r="A28" s="200">
        <v>2000</v>
      </c>
      <c r="B28" s="199">
        <v>224</v>
      </c>
      <c r="C28" s="199">
        <v>40261</v>
      </c>
      <c r="D28" s="199">
        <v>1926987</v>
      </c>
      <c r="E28" s="199">
        <v>1578000</v>
      </c>
      <c r="F28" s="199">
        <v>4944013</v>
      </c>
      <c r="G28" s="199">
        <v>4104195</v>
      </c>
    </row>
    <row r="29" spans="1:7" ht="9.9499999999999993" customHeight="1" x14ac:dyDescent="0.25">
      <c r="A29" s="200">
        <v>2001</v>
      </c>
      <c r="B29" s="199">
        <v>241</v>
      </c>
      <c r="C29" s="199">
        <v>41920</v>
      </c>
      <c r="D29" s="199">
        <v>1979979</v>
      </c>
      <c r="E29" s="199">
        <v>1644366</v>
      </c>
      <c r="F29" s="199">
        <v>5149482</v>
      </c>
      <c r="G29" s="199">
        <v>4353683</v>
      </c>
    </row>
    <row r="30" spans="1:7" ht="9.9499999999999993" customHeight="1" x14ac:dyDescent="0.25">
      <c r="A30" s="200">
        <v>2002</v>
      </c>
      <c r="B30" s="199">
        <v>234</v>
      </c>
      <c r="C30" s="199">
        <v>41986</v>
      </c>
      <c r="D30" s="199">
        <v>1934620</v>
      </c>
      <c r="E30" s="199">
        <v>1590973</v>
      </c>
      <c r="F30" s="199">
        <v>4970620</v>
      </c>
      <c r="G30" s="199">
        <v>4170642</v>
      </c>
    </row>
    <row r="31" spans="1:7" ht="9.9499999999999993" customHeight="1" x14ac:dyDescent="0.25">
      <c r="A31" s="200">
        <v>2003</v>
      </c>
      <c r="B31" s="199">
        <v>243</v>
      </c>
      <c r="C31" s="199">
        <v>44885</v>
      </c>
      <c r="D31" s="199">
        <v>1972748</v>
      </c>
      <c r="E31" s="199">
        <v>1616563</v>
      </c>
      <c r="F31" s="199">
        <v>5173542</v>
      </c>
      <c r="G31" s="199">
        <v>4339130</v>
      </c>
    </row>
    <row r="32" spans="1:7" ht="9.9499999999999993" customHeight="1" x14ac:dyDescent="0.25">
      <c r="A32" s="200">
        <v>2004</v>
      </c>
      <c r="B32" s="199">
        <v>223</v>
      </c>
      <c r="C32" s="199">
        <v>43162</v>
      </c>
      <c r="D32" s="199">
        <v>2340201</v>
      </c>
      <c r="E32" s="199">
        <v>1979266</v>
      </c>
      <c r="F32" s="199">
        <v>6038611</v>
      </c>
      <c r="G32" s="199">
        <v>5204529</v>
      </c>
    </row>
    <row r="33" spans="1:7" ht="9.9499999999999993" customHeight="1" x14ac:dyDescent="0.25">
      <c r="A33" s="200">
        <v>2005</v>
      </c>
      <c r="B33" s="199">
        <v>219</v>
      </c>
      <c r="C33" s="199">
        <v>40547</v>
      </c>
      <c r="D33" s="199">
        <v>2553566</v>
      </c>
      <c r="E33" s="199">
        <v>2165062</v>
      </c>
      <c r="F33" s="199">
        <v>6472636</v>
      </c>
      <c r="G33" s="199">
        <v>5599047</v>
      </c>
    </row>
    <row r="34" spans="1:7" ht="9.9499999999999993" customHeight="1" x14ac:dyDescent="0.25">
      <c r="A34" s="200">
        <v>2006</v>
      </c>
      <c r="B34" s="199">
        <v>216</v>
      </c>
      <c r="C34" s="199">
        <v>41463</v>
      </c>
      <c r="D34" s="199">
        <v>2459049</v>
      </c>
      <c r="E34" s="199">
        <v>2077599</v>
      </c>
      <c r="F34" s="199">
        <v>6112198</v>
      </c>
      <c r="G34" s="199">
        <v>5235365</v>
      </c>
    </row>
    <row r="35" spans="1:7" ht="9.9499999999999993" customHeight="1" x14ac:dyDescent="0.25">
      <c r="A35" s="200">
        <v>2007</v>
      </c>
      <c r="B35" s="199">
        <v>223</v>
      </c>
      <c r="C35" s="199">
        <v>42605</v>
      </c>
      <c r="D35" s="199">
        <v>2543811</v>
      </c>
      <c r="E35" s="199">
        <v>2144182</v>
      </c>
      <c r="F35" s="199">
        <v>6233093</v>
      </c>
      <c r="G35" s="199">
        <v>5327509</v>
      </c>
    </row>
    <row r="36" spans="1:7" ht="9.9499999999999993" customHeight="1" x14ac:dyDescent="0.25">
      <c r="A36" s="200">
        <v>2008</v>
      </c>
      <c r="B36" s="199">
        <v>217</v>
      </c>
      <c r="C36" s="199">
        <v>40351</v>
      </c>
      <c r="D36" s="199">
        <v>2576869</v>
      </c>
      <c r="E36" s="199">
        <v>2173769</v>
      </c>
      <c r="F36" s="199">
        <v>6074897</v>
      </c>
      <c r="G36" s="199">
        <v>5204760</v>
      </c>
    </row>
    <row r="37" spans="1:7" ht="9.9499999999999993" customHeight="1" x14ac:dyDescent="0.25">
      <c r="A37" s="200">
        <v>2009</v>
      </c>
      <c r="B37" s="199">
        <v>243</v>
      </c>
      <c r="C37" s="199">
        <v>42923</v>
      </c>
      <c r="D37" s="199">
        <v>2346099</v>
      </c>
      <c r="E37" s="199">
        <v>1971958</v>
      </c>
      <c r="F37" s="199">
        <v>5593492</v>
      </c>
      <c r="G37" s="199">
        <v>4814803</v>
      </c>
    </row>
    <row r="38" spans="1:7" ht="10.5" customHeight="1" x14ac:dyDescent="0.25">
      <c r="A38" s="276" t="s">
        <v>140</v>
      </c>
      <c r="B38" s="276"/>
      <c r="C38" s="276"/>
      <c r="D38" s="276"/>
      <c r="E38" s="276"/>
      <c r="F38" s="276"/>
      <c r="G38" s="276"/>
    </row>
    <row r="39" spans="1:7" ht="9.9499999999999993" customHeight="1" x14ac:dyDescent="0.25">
      <c r="A39" s="200">
        <v>1990</v>
      </c>
      <c r="B39" s="199">
        <v>8788</v>
      </c>
      <c r="C39" s="199">
        <v>103849</v>
      </c>
      <c r="D39" s="199">
        <v>725286</v>
      </c>
      <c r="E39" s="199">
        <v>561480</v>
      </c>
      <c r="F39" s="199">
        <v>5341251</v>
      </c>
      <c r="G39" s="199">
        <v>4280382</v>
      </c>
    </row>
    <row r="40" spans="1:7" ht="9.9499999999999993" customHeight="1" x14ac:dyDescent="0.25">
      <c r="A40" s="204">
        <v>1995</v>
      </c>
      <c r="B40" s="203">
        <v>3208</v>
      </c>
      <c r="C40" s="203">
        <v>82782</v>
      </c>
      <c r="D40" s="203">
        <v>650441</v>
      </c>
      <c r="E40" s="203">
        <v>412361</v>
      </c>
      <c r="F40" s="203">
        <v>3512603</v>
      </c>
      <c r="G40" s="203">
        <v>2612523</v>
      </c>
    </row>
    <row r="41" spans="1:7" ht="9.9499999999999993" customHeight="1" x14ac:dyDescent="0.25">
      <c r="A41" s="204">
        <v>1996</v>
      </c>
      <c r="B41" s="203">
        <v>2600</v>
      </c>
      <c r="C41" s="203">
        <v>85350</v>
      </c>
      <c r="D41" s="203">
        <v>711031</v>
      </c>
      <c r="E41" s="203">
        <v>429166</v>
      </c>
      <c r="F41" s="203">
        <v>3964541</v>
      </c>
      <c r="G41" s="203">
        <v>2765144</v>
      </c>
    </row>
    <row r="42" spans="1:7" ht="9.9499999999999993" customHeight="1" x14ac:dyDescent="0.25">
      <c r="A42" s="202">
        <v>1997</v>
      </c>
      <c r="B42" s="201">
        <v>1958</v>
      </c>
      <c r="C42" s="201">
        <v>84695</v>
      </c>
      <c r="D42" s="201">
        <v>739912</v>
      </c>
      <c r="E42" s="201">
        <v>437947</v>
      </c>
      <c r="F42" s="201">
        <v>3792013</v>
      </c>
      <c r="G42" s="201">
        <v>2735805</v>
      </c>
    </row>
    <row r="43" spans="1:7" ht="9.9499999999999993" customHeight="1" x14ac:dyDescent="0.25">
      <c r="A43" s="200">
        <v>1998</v>
      </c>
      <c r="B43" s="199">
        <v>419</v>
      </c>
      <c r="C43" s="199">
        <v>75446</v>
      </c>
      <c r="D43" s="199">
        <v>752557</v>
      </c>
      <c r="E43" s="199">
        <v>407999</v>
      </c>
      <c r="F43" s="199">
        <v>3571866</v>
      </c>
      <c r="G43" s="199">
        <v>2420436</v>
      </c>
    </row>
    <row r="44" spans="1:7" ht="9.9499999999999993" customHeight="1" x14ac:dyDescent="0.25">
      <c r="A44" s="200">
        <v>1999</v>
      </c>
      <c r="B44" s="199">
        <v>421</v>
      </c>
      <c r="C44" s="199">
        <v>80580</v>
      </c>
      <c r="D44" s="199">
        <v>791832</v>
      </c>
      <c r="E44" s="199">
        <v>409562</v>
      </c>
      <c r="F44" s="199">
        <v>3813941</v>
      </c>
      <c r="G44" s="199">
        <v>2465682</v>
      </c>
    </row>
    <row r="45" spans="1:7" ht="9.9499999999999993" customHeight="1" x14ac:dyDescent="0.25">
      <c r="A45" s="200">
        <v>2000</v>
      </c>
      <c r="B45" s="199">
        <v>437</v>
      </c>
      <c r="C45" s="199">
        <v>79800</v>
      </c>
      <c r="D45" s="199">
        <v>823190</v>
      </c>
      <c r="E45" s="199">
        <v>419086</v>
      </c>
      <c r="F45" s="199">
        <v>3735219</v>
      </c>
      <c r="G45" s="199">
        <v>2457015</v>
      </c>
    </row>
    <row r="46" spans="1:7" ht="9.9499999999999993" customHeight="1" x14ac:dyDescent="0.25">
      <c r="A46" s="200">
        <v>2001</v>
      </c>
      <c r="B46" s="199">
        <v>477</v>
      </c>
      <c r="C46" s="199">
        <v>88491</v>
      </c>
      <c r="D46" s="199">
        <v>1000570</v>
      </c>
      <c r="E46" s="199">
        <v>520591</v>
      </c>
      <c r="F46" s="199">
        <v>4790294</v>
      </c>
      <c r="G46" s="199">
        <v>3217447</v>
      </c>
    </row>
    <row r="47" spans="1:7" ht="9.9499999999999993" customHeight="1" x14ac:dyDescent="0.25">
      <c r="A47" s="200">
        <v>2002</v>
      </c>
      <c r="B47" s="199">
        <v>592</v>
      </c>
      <c r="C47" s="199">
        <v>93830</v>
      </c>
      <c r="D47" s="199">
        <v>1027769</v>
      </c>
      <c r="E47" s="199">
        <v>519159</v>
      </c>
      <c r="F47" s="199">
        <v>4727869</v>
      </c>
      <c r="G47" s="199">
        <v>3047003</v>
      </c>
    </row>
    <row r="48" spans="1:7" ht="9.9499999999999993" customHeight="1" x14ac:dyDescent="0.25">
      <c r="A48" s="200">
        <v>2003</v>
      </c>
      <c r="B48" s="199">
        <v>597</v>
      </c>
      <c r="C48" s="199">
        <v>91808</v>
      </c>
      <c r="D48" s="199">
        <v>980344</v>
      </c>
      <c r="E48" s="199">
        <v>463931</v>
      </c>
      <c r="F48" s="199">
        <v>4392243</v>
      </c>
      <c r="G48" s="199">
        <v>2711963</v>
      </c>
    </row>
    <row r="49" spans="1:7" ht="9.9499999999999993" customHeight="1" x14ac:dyDescent="0.25">
      <c r="A49" s="200">
        <v>2004</v>
      </c>
      <c r="B49" s="199">
        <v>547</v>
      </c>
      <c r="C49" s="199">
        <v>88317</v>
      </c>
      <c r="D49" s="199">
        <v>928811</v>
      </c>
      <c r="E49" s="199">
        <v>400343</v>
      </c>
      <c r="F49" s="199">
        <v>4022178</v>
      </c>
      <c r="G49" s="199">
        <v>2367535</v>
      </c>
    </row>
    <row r="50" spans="1:7" ht="9.9499999999999993" customHeight="1" x14ac:dyDescent="0.25">
      <c r="A50" s="200">
        <v>2005</v>
      </c>
      <c r="B50" s="199">
        <v>579</v>
      </c>
      <c r="C50" s="199">
        <v>88130</v>
      </c>
      <c r="D50" s="199">
        <v>998173</v>
      </c>
      <c r="E50" s="199">
        <v>390520</v>
      </c>
      <c r="F50" s="199">
        <v>4026658</v>
      </c>
      <c r="G50" s="199">
        <v>2208306</v>
      </c>
    </row>
    <row r="51" spans="1:7" x14ac:dyDescent="0.25">
      <c r="A51" s="200">
        <v>2006</v>
      </c>
      <c r="B51" s="199">
        <v>559</v>
      </c>
      <c r="C51" s="199">
        <v>79435</v>
      </c>
      <c r="D51" s="199">
        <v>1027261</v>
      </c>
      <c r="E51" s="199">
        <v>335882</v>
      </c>
      <c r="F51" s="199">
        <v>3919173</v>
      </c>
      <c r="G51" s="199">
        <v>1891700</v>
      </c>
    </row>
    <row r="52" spans="1:7" x14ac:dyDescent="0.25">
      <c r="A52" s="200">
        <v>2007</v>
      </c>
      <c r="B52" s="199">
        <v>494</v>
      </c>
      <c r="C52" s="199">
        <v>74089</v>
      </c>
      <c r="D52" s="199">
        <v>1121266</v>
      </c>
      <c r="E52" s="199">
        <v>347184</v>
      </c>
      <c r="F52" s="199">
        <v>4072771</v>
      </c>
      <c r="G52" s="199">
        <v>1868115</v>
      </c>
    </row>
    <row r="53" spans="1:7" x14ac:dyDescent="0.25">
      <c r="A53" s="200">
        <v>2008</v>
      </c>
      <c r="B53" s="199">
        <v>477</v>
      </c>
      <c r="C53" s="199">
        <v>72384</v>
      </c>
      <c r="D53" s="199">
        <v>1125268</v>
      </c>
      <c r="E53" s="199">
        <v>328386</v>
      </c>
      <c r="F53" s="199">
        <v>4029068</v>
      </c>
      <c r="G53" s="199">
        <v>1765796</v>
      </c>
    </row>
    <row r="54" spans="1:7" x14ac:dyDescent="0.25">
      <c r="A54" s="200">
        <v>2009</v>
      </c>
      <c r="B54" s="199">
        <v>471</v>
      </c>
      <c r="C54" s="199">
        <v>70209</v>
      </c>
      <c r="D54" s="199">
        <v>1054838</v>
      </c>
      <c r="E54" s="199">
        <v>292166</v>
      </c>
      <c r="F54" s="199">
        <v>3750920</v>
      </c>
      <c r="G54" s="199">
        <v>1525614</v>
      </c>
    </row>
  </sheetData>
  <mergeCells count="8">
    <mergeCell ref="F2:G2"/>
    <mergeCell ref="A4:G4"/>
    <mergeCell ref="A21:G21"/>
    <mergeCell ref="A38:G38"/>
    <mergeCell ref="A2:A3"/>
    <mergeCell ref="B2:B3"/>
    <mergeCell ref="C2:C3"/>
    <mergeCell ref="D2:E2"/>
  </mergeCells>
  <pageMargins left="0.75" right="0.75" top="1" bottom="1" header="0.5" footer="0.5"/>
  <pageSetup paperSize="9" scale="97" orientation="portrait" r:id="rId1"/>
  <headerFooter alignWithMargins="0"/>
  <legacy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C0E6BB-7B2B-4999-9D0D-38414F16F21D}">
  <dimension ref="A1:K40"/>
  <sheetViews>
    <sheetView workbookViewId="0"/>
  </sheetViews>
  <sheetFormatPr defaultRowHeight="15" x14ac:dyDescent="0.25"/>
  <cols>
    <col min="1" max="1" width="11.85546875" style="209" customWidth="1"/>
    <col min="2" max="2" width="12" style="209" customWidth="1"/>
    <col min="3" max="3" width="9.140625" style="209"/>
    <col min="4" max="4" width="13.28515625" style="209" customWidth="1"/>
    <col min="5" max="5" width="10.85546875" style="209" customWidth="1"/>
    <col min="6" max="6" width="13.5703125" style="209" customWidth="1"/>
    <col min="7" max="7" width="12.28515625" style="209" customWidth="1"/>
    <col min="8" max="8" width="9.140625" style="209"/>
    <col min="9" max="9" width="11.7109375" style="209" customWidth="1"/>
    <col min="10" max="10" width="9.140625" style="209"/>
    <col min="11" max="11" width="14.28515625" style="209" customWidth="1"/>
    <col min="12" max="16384" width="9.140625" style="209"/>
  </cols>
  <sheetData>
    <row r="1" spans="1:11" ht="12.75" customHeight="1" x14ac:dyDescent="0.25">
      <c r="A1" s="214" t="s">
        <v>297</v>
      </c>
    </row>
    <row r="2" spans="1:11" s="150" customFormat="1" ht="28.5" customHeight="1" x14ac:dyDescent="0.2">
      <c r="A2" s="282" t="s">
        <v>256</v>
      </c>
      <c r="B2" s="280" t="s">
        <v>296</v>
      </c>
      <c r="C2" s="287" t="s">
        <v>291</v>
      </c>
      <c r="D2" s="288" t="s">
        <v>295</v>
      </c>
      <c r="E2" s="290" t="s">
        <v>294</v>
      </c>
      <c r="F2" s="296" t="s">
        <v>293</v>
      </c>
      <c r="G2" s="287" t="s">
        <v>292</v>
      </c>
      <c r="H2" s="280" t="s">
        <v>291</v>
      </c>
      <c r="I2" s="282" t="s">
        <v>290</v>
      </c>
      <c r="J2" s="293" t="s">
        <v>289</v>
      </c>
      <c r="K2" s="283" t="s">
        <v>288</v>
      </c>
    </row>
    <row r="3" spans="1:11" s="150" customFormat="1" ht="37.5" customHeight="1" x14ac:dyDescent="0.2">
      <c r="A3" s="262"/>
      <c r="B3" s="281"/>
      <c r="C3" s="286"/>
      <c r="D3" s="289"/>
      <c r="E3" s="291"/>
      <c r="F3" s="297"/>
      <c r="G3" s="286"/>
      <c r="H3" s="281"/>
      <c r="I3" s="292"/>
      <c r="J3" s="294"/>
      <c r="K3" s="295"/>
    </row>
    <row r="4" spans="1:11" s="150" customFormat="1" ht="17.25" customHeight="1" x14ac:dyDescent="0.2">
      <c r="A4" s="262"/>
      <c r="B4" s="283" t="s">
        <v>287</v>
      </c>
      <c r="C4" s="284"/>
      <c r="D4" s="284"/>
      <c r="E4" s="282"/>
      <c r="F4" s="297"/>
      <c r="G4" s="285" t="s">
        <v>287</v>
      </c>
      <c r="H4" s="285"/>
      <c r="I4" s="285"/>
      <c r="J4" s="286"/>
      <c r="K4" s="295"/>
    </row>
    <row r="5" spans="1:11" x14ac:dyDescent="0.25">
      <c r="A5" s="267">
        <v>2004</v>
      </c>
      <c r="B5" s="267"/>
      <c r="C5" s="267"/>
      <c r="D5" s="267"/>
      <c r="E5" s="267"/>
      <c r="F5" s="267"/>
      <c r="G5" s="267"/>
      <c r="H5" s="267"/>
      <c r="I5" s="267"/>
      <c r="J5" s="267"/>
      <c r="K5" s="267"/>
    </row>
    <row r="6" spans="1:11" x14ac:dyDescent="0.25">
      <c r="A6" s="150" t="s">
        <v>254</v>
      </c>
      <c r="B6" s="213">
        <v>193669</v>
      </c>
      <c r="C6" s="213">
        <v>5324</v>
      </c>
      <c r="D6" s="211">
        <v>198993</v>
      </c>
      <c r="E6" s="213">
        <v>141534</v>
      </c>
      <c r="F6" s="212">
        <v>2.6754709964672125</v>
      </c>
      <c r="G6" s="213">
        <v>98120</v>
      </c>
      <c r="H6" s="213">
        <v>5843</v>
      </c>
      <c r="I6" s="211">
        <v>103963</v>
      </c>
      <c r="J6" s="213">
        <v>79438.184999999998</v>
      </c>
      <c r="K6" s="212">
        <v>5.6202687494589423</v>
      </c>
    </row>
    <row r="7" spans="1:11" x14ac:dyDescent="0.25">
      <c r="A7" s="150" t="s">
        <v>253</v>
      </c>
      <c r="B7" s="213">
        <v>212000</v>
      </c>
      <c r="C7" s="213">
        <v>8487</v>
      </c>
      <c r="D7" s="211">
        <v>220487</v>
      </c>
      <c r="E7" s="213">
        <v>165730</v>
      </c>
      <c r="F7" s="212">
        <v>3.8492065291831268</v>
      </c>
      <c r="G7" s="213">
        <v>118377</v>
      </c>
      <c r="H7" s="213">
        <v>6807</v>
      </c>
      <c r="I7" s="211">
        <v>125184</v>
      </c>
      <c r="J7" s="213">
        <v>92300.481</v>
      </c>
      <c r="K7" s="212">
        <v>5.4375958588957047</v>
      </c>
    </row>
    <row r="8" spans="1:11" x14ac:dyDescent="0.25">
      <c r="A8" s="150" t="s">
        <v>252</v>
      </c>
      <c r="B8" s="213">
        <v>256692</v>
      </c>
      <c r="C8" s="213">
        <v>7325</v>
      </c>
      <c r="D8" s="211">
        <v>264017</v>
      </c>
      <c r="E8" s="213">
        <v>201253</v>
      </c>
      <c r="F8" s="212">
        <v>2.7744425548354839</v>
      </c>
      <c r="G8" s="213">
        <v>181519</v>
      </c>
      <c r="H8" s="213">
        <v>7588</v>
      </c>
      <c r="I8" s="211">
        <v>189107</v>
      </c>
      <c r="J8" s="213">
        <v>155265.473</v>
      </c>
      <c r="K8" s="212">
        <v>4.0125431633942688</v>
      </c>
    </row>
    <row r="9" spans="1:11" x14ac:dyDescent="0.25">
      <c r="A9" s="150" t="s">
        <v>251</v>
      </c>
      <c r="B9" s="213">
        <v>134770</v>
      </c>
      <c r="C9" s="213">
        <v>3532</v>
      </c>
      <c r="D9" s="211">
        <v>138302</v>
      </c>
      <c r="E9" s="213">
        <v>88850</v>
      </c>
      <c r="F9" s="212">
        <v>2.5538314702607336</v>
      </c>
      <c r="G9" s="213">
        <v>93598</v>
      </c>
      <c r="H9" s="213">
        <v>4168</v>
      </c>
      <c r="I9" s="211">
        <v>97766</v>
      </c>
      <c r="J9" s="213">
        <v>70883.688999999998</v>
      </c>
      <c r="K9" s="212">
        <v>4.2632407994599353</v>
      </c>
    </row>
    <row r="10" spans="1:11" x14ac:dyDescent="0.25">
      <c r="A10" s="170" t="s">
        <v>9</v>
      </c>
      <c r="B10" s="211">
        <v>797132</v>
      </c>
      <c r="C10" s="211">
        <v>24668</v>
      </c>
      <c r="D10" s="211">
        <v>821800</v>
      </c>
      <c r="E10" s="211">
        <v>597366</v>
      </c>
      <c r="F10" s="210">
        <v>3.0017035775127767</v>
      </c>
      <c r="G10" s="211">
        <v>491614</v>
      </c>
      <c r="H10" s="211">
        <v>24406</v>
      </c>
      <c r="I10" s="211">
        <v>516020</v>
      </c>
      <c r="J10" s="211">
        <v>397887.82900000003</v>
      </c>
      <c r="K10" s="210">
        <v>4.7296616410216661</v>
      </c>
    </row>
    <row r="11" spans="1:11" x14ac:dyDescent="0.25">
      <c r="A11" s="265">
        <v>2005</v>
      </c>
      <c r="B11" s="265"/>
      <c r="C11" s="265"/>
      <c r="D11" s="265"/>
      <c r="E11" s="265"/>
      <c r="F11" s="265"/>
      <c r="G11" s="265"/>
      <c r="H11" s="265"/>
      <c r="I11" s="265"/>
      <c r="J11" s="265"/>
      <c r="K11" s="265"/>
    </row>
    <row r="12" spans="1:11" x14ac:dyDescent="0.25">
      <c r="A12" s="150" t="s">
        <v>254</v>
      </c>
      <c r="B12" s="213">
        <v>201546</v>
      </c>
      <c r="C12" s="213">
        <v>5244</v>
      </c>
      <c r="D12" s="211">
        <v>206791</v>
      </c>
      <c r="E12" s="213">
        <v>161150</v>
      </c>
      <c r="F12" s="212">
        <v>2.5358937284504646</v>
      </c>
      <c r="G12" s="213">
        <v>110139</v>
      </c>
      <c r="H12" s="213">
        <v>5492</v>
      </c>
      <c r="I12" s="211">
        <v>115631</v>
      </c>
      <c r="J12" s="213">
        <v>85813.741999999998</v>
      </c>
      <c r="K12" s="212">
        <v>4.7495913725558028</v>
      </c>
    </row>
    <row r="13" spans="1:11" x14ac:dyDescent="0.25">
      <c r="A13" s="150" t="s">
        <v>253</v>
      </c>
      <c r="B13" s="213">
        <v>211300</v>
      </c>
      <c r="C13" s="213">
        <v>5296</v>
      </c>
      <c r="D13" s="211">
        <v>216596</v>
      </c>
      <c r="E13" s="213">
        <v>156961</v>
      </c>
      <c r="F13" s="212">
        <v>2.4451051727640403</v>
      </c>
      <c r="G13" s="213">
        <v>134409</v>
      </c>
      <c r="H13" s="213">
        <v>6913</v>
      </c>
      <c r="I13" s="211">
        <v>141322</v>
      </c>
      <c r="J13" s="213">
        <v>103824.932</v>
      </c>
      <c r="K13" s="212">
        <v>4.8916658411287699</v>
      </c>
    </row>
    <row r="14" spans="1:11" x14ac:dyDescent="0.25">
      <c r="A14" s="150" t="s">
        <v>252</v>
      </c>
      <c r="B14" s="213">
        <v>244860</v>
      </c>
      <c r="C14" s="213">
        <v>20775</v>
      </c>
      <c r="D14" s="211">
        <v>265635</v>
      </c>
      <c r="E14" s="213">
        <v>196612</v>
      </c>
      <c r="F14" s="212">
        <v>7.8208820373821224</v>
      </c>
      <c r="G14" s="213">
        <v>143453</v>
      </c>
      <c r="H14" s="213">
        <v>10554</v>
      </c>
      <c r="I14" s="211">
        <v>154007</v>
      </c>
      <c r="J14" s="213">
        <v>103338.254</v>
      </c>
      <c r="K14" s="212">
        <v>6.852935256189653</v>
      </c>
    </row>
    <row r="15" spans="1:11" x14ac:dyDescent="0.25">
      <c r="A15" s="150" t="s">
        <v>251</v>
      </c>
      <c r="B15" s="213">
        <v>160867</v>
      </c>
      <c r="C15" s="213">
        <v>14399</v>
      </c>
      <c r="D15" s="211">
        <v>175267</v>
      </c>
      <c r="E15" s="213">
        <v>121274</v>
      </c>
      <c r="F15" s="212">
        <v>8.2154655468513749</v>
      </c>
      <c r="G15" s="213">
        <v>85186</v>
      </c>
      <c r="H15" s="213">
        <v>4390</v>
      </c>
      <c r="I15" s="211">
        <v>89576</v>
      </c>
      <c r="J15" s="213">
        <v>50480.427000000003</v>
      </c>
      <c r="K15" s="212">
        <v>4.9008663034741451</v>
      </c>
    </row>
    <row r="16" spans="1:11" x14ac:dyDescent="0.25">
      <c r="A16" s="170" t="s">
        <v>9</v>
      </c>
      <c r="B16" s="211">
        <v>818574</v>
      </c>
      <c r="C16" s="211">
        <v>45715</v>
      </c>
      <c r="D16" s="211">
        <v>864288</v>
      </c>
      <c r="E16" s="211">
        <v>635996</v>
      </c>
      <c r="F16" s="210">
        <v>5.2893248546780702</v>
      </c>
      <c r="G16" s="211">
        <v>473187</v>
      </c>
      <c r="H16" s="211">
        <v>27349</v>
      </c>
      <c r="I16" s="211">
        <v>500536</v>
      </c>
      <c r="J16" s="211">
        <v>343457.35800000001</v>
      </c>
      <c r="K16" s="210">
        <v>5.4639426534754749</v>
      </c>
    </row>
    <row r="17" spans="1:11" x14ac:dyDescent="0.25">
      <c r="A17" s="265">
        <v>2006</v>
      </c>
      <c r="B17" s="265"/>
      <c r="C17" s="265"/>
      <c r="D17" s="265"/>
      <c r="E17" s="265"/>
      <c r="F17" s="265"/>
      <c r="G17" s="265"/>
      <c r="H17" s="265"/>
      <c r="I17" s="265"/>
      <c r="J17" s="265"/>
      <c r="K17" s="265"/>
    </row>
    <row r="18" spans="1:11" x14ac:dyDescent="0.25">
      <c r="A18" s="150" t="s">
        <v>254</v>
      </c>
      <c r="B18" s="213">
        <v>156904</v>
      </c>
      <c r="C18" s="213">
        <v>11328</v>
      </c>
      <c r="D18" s="211">
        <v>168231</v>
      </c>
      <c r="E18" s="213">
        <v>108534</v>
      </c>
      <c r="F18" s="212">
        <v>6.7335984449952742</v>
      </c>
      <c r="G18" s="213">
        <v>89446</v>
      </c>
      <c r="H18" s="213">
        <v>5154</v>
      </c>
      <c r="I18" s="211">
        <v>94600</v>
      </c>
      <c r="J18" s="213">
        <v>59480.675999999999</v>
      </c>
      <c r="K18" s="212">
        <v>5.4482029598308666</v>
      </c>
    </row>
    <row r="19" spans="1:11" x14ac:dyDescent="0.25">
      <c r="A19" s="150" t="s">
        <v>253</v>
      </c>
      <c r="B19" s="213">
        <v>221647</v>
      </c>
      <c r="C19" s="213">
        <v>16385</v>
      </c>
      <c r="D19" s="211">
        <v>238033</v>
      </c>
      <c r="E19" s="213">
        <v>169022</v>
      </c>
      <c r="F19" s="212">
        <v>6.8834993467292351</v>
      </c>
      <c r="G19" s="213">
        <v>91222.31700000001</v>
      </c>
      <c r="H19" s="213">
        <v>8297</v>
      </c>
      <c r="I19" s="211">
        <v>99519.316999999995</v>
      </c>
      <c r="J19" s="213">
        <v>66154.406000000003</v>
      </c>
      <c r="K19" s="212">
        <v>8.337074901749979</v>
      </c>
    </row>
    <row r="20" spans="1:11" x14ac:dyDescent="0.25">
      <c r="A20" s="150" t="s">
        <v>252</v>
      </c>
      <c r="B20" s="213">
        <v>304065</v>
      </c>
      <c r="C20" s="213">
        <v>28521</v>
      </c>
      <c r="D20" s="211">
        <v>332586</v>
      </c>
      <c r="E20" s="213">
        <v>253081</v>
      </c>
      <c r="F20" s="212">
        <v>8.5755263300319307</v>
      </c>
      <c r="G20" s="213">
        <v>164491.65399999998</v>
      </c>
      <c r="H20" s="213">
        <v>11872</v>
      </c>
      <c r="I20" s="211">
        <v>176363.65400000001</v>
      </c>
      <c r="J20" s="213">
        <v>137224.77600000001</v>
      </c>
      <c r="K20" s="212">
        <v>6.7315457185980048</v>
      </c>
    </row>
    <row r="21" spans="1:11" x14ac:dyDescent="0.25">
      <c r="A21" s="150" t="s">
        <v>251</v>
      </c>
      <c r="B21" s="213">
        <v>214657</v>
      </c>
      <c r="C21" s="213">
        <v>17027</v>
      </c>
      <c r="D21" s="211">
        <v>231684</v>
      </c>
      <c r="E21" s="213">
        <v>147104</v>
      </c>
      <c r="F21" s="212">
        <v>7.3492343018939588</v>
      </c>
      <c r="G21" s="213">
        <v>103409.77800000001</v>
      </c>
      <c r="H21" s="213">
        <v>6997</v>
      </c>
      <c r="I21" s="211">
        <v>110406.77800000001</v>
      </c>
      <c r="J21" s="213">
        <v>60855.861000000004</v>
      </c>
      <c r="K21" s="212">
        <v>6.3374732301308523</v>
      </c>
    </row>
    <row r="22" spans="1:11" x14ac:dyDescent="0.25">
      <c r="A22" s="170" t="s">
        <v>9</v>
      </c>
      <c r="B22" s="211">
        <v>897273</v>
      </c>
      <c r="C22" s="211">
        <v>73261</v>
      </c>
      <c r="D22" s="211">
        <v>970535</v>
      </c>
      <c r="E22" s="211">
        <v>677741</v>
      </c>
      <c r="F22" s="210">
        <v>7.5485170550263518</v>
      </c>
      <c r="G22" s="211">
        <v>448569.74900000001</v>
      </c>
      <c r="H22" s="211">
        <v>32320</v>
      </c>
      <c r="I22" s="211">
        <v>480889.74900000007</v>
      </c>
      <c r="J22" s="211">
        <v>323715.71900000004</v>
      </c>
      <c r="K22" s="210">
        <v>6.7208752249780224</v>
      </c>
    </row>
    <row r="23" spans="1:11" x14ac:dyDescent="0.25">
      <c r="A23" s="265">
        <v>2007</v>
      </c>
      <c r="B23" s="265"/>
      <c r="C23" s="265"/>
      <c r="D23" s="265"/>
      <c r="E23" s="265"/>
      <c r="F23" s="265"/>
      <c r="G23" s="265"/>
      <c r="H23" s="265"/>
      <c r="I23" s="265"/>
      <c r="J23" s="265"/>
      <c r="K23" s="265"/>
    </row>
    <row r="24" spans="1:11" x14ac:dyDescent="0.25">
      <c r="A24" s="150" t="s">
        <v>254</v>
      </c>
      <c r="B24" s="213">
        <v>155834.64336000002</v>
      </c>
      <c r="C24" s="213">
        <v>10606.968319999993</v>
      </c>
      <c r="D24" s="211">
        <v>166441.61168</v>
      </c>
      <c r="E24" s="213">
        <v>105758</v>
      </c>
      <c r="F24" s="212">
        <v>6.3727863560903915</v>
      </c>
      <c r="G24" s="213">
        <v>101982</v>
      </c>
      <c r="H24" s="213">
        <v>8274</v>
      </c>
      <c r="I24" s="211">
        <v>110256</v>
      </c>
      <c r="J24" s="213">
        <v>75346.415999999997</v>
      </c>
      <c r="K24" s="212">
        <v>7.5043535045711804</v>
      </c>
    </row>
    <row r="25" spans="1:11" x14ac:dyDescent="0.25">
      <c r="A25" s="150" t="s">
        <v>253</v>
      </c>
      <c r="B25" s="213">
        <v>217429.76074999999</v>
      </c>
      <c r="C25" s="213">
        <v>18026.398659999995</v>
      </c>
      <c r="D25" s="211">
        <v>235456.15940999999</v>
      </c>
      <c r="E25" s="213">
        <v>158251</v>
      </c>
      <c r="F25" s="212">
        <v>7.6559469521502788</v>
      </c>
      <c r="G25" s="213">
        <v>117201</v>
      </c>
      <c r="H25" s="213">
        <v>8404</v>
      </c>
      <c r="I25" s="211">
        <v>125605</v>
      </c>
      <c r="J25" s="213">
        <v>76112.08</v>
      </c>
      <c r="K25" s="212">
        <v>6.6908164483897927</v>
      </c>
    </row>
    <row r="26" spans="1:11" x14ac:dyDescent="0.25">
      <c r="A26" s="150" t="s">
        <v>252</v>
      </c>
      <c r="B26" s="213">
        <v>292125.03034</v>
      </c>
      <c r="C26" s="213">
        <v>21456.53374000001</v>
      </c>
      <c r="D26" s="211">
        <v>313581.56407999998</v>
      </c>
      <c r="E26" s="213">
        <v>233469</v>
      </c>
      <c r="F26" s="212">
        <v>6.8424091840188943</v>
      </c>
      <c r="G26" s="213">
        <v>195300</v>
      </c>
      <c r="H26" s="213">
        <v>13067</v>
      </c>
      <c r="I26" s="211">
        <v>208367</v>
      </c>
      <c r="J26" s="213">
        <v>158882.44199999998</v>
      </c>
      <c r="K26" s="212">
        <v>6.2711465827122339</v>
      </c>
    </row>
    <row r="27" spans="1:11" x14ac:dyDescent="0.25">
      <c r="A27" s="150" t="s">
        <v>251</v>
      </c>
      <c r="B27" s="213">
        <v>201534.20978</v>
      </c>
      <c r="C27" s="213">
        <v>13971.673400000005</v>
      </c>
      <c r="D27" s="211">
        <v>215505.88318</v>
      </c>
      <c r="E27" s="213">
        <v>141830</v>
      </c>
      <c r="F27" s="212">
        <v>6.483198135398581</v>
      </c>
      <c r="G27" s="213">
        <v>125652.355</v>
      </c>
      <c r="H27" s="213">
        <v>7210.8850000000002</v>
      </c>
      <c r="I27" s="211">
        <v>132863.24</v>
      </c>
      <c r="J27" s="213">
        <v>82888</v>
      </c>
      <c r="K27" s="212">
        <v>5.4272987772991241</v>
      </c>
    </row>
    <row r="28" spans="1:11" x14ac:dyDescent="0.25">
      <c r="A28" s="170" t="s">
        <v>9</v>
      </c>
      <c r="B28" s="211">
        <v>866923.64422999998</v>
      </c>
      <c r="C28" s="211">
        <v>64061.574120000005</v>
      </c>
      <c r="D28" s="211">
        <v>930985.21834999998</v>
      </c>
      <c r="E28" s="211">
        <v>639308</v>
      </c>
      <c r="F28" s="210">
        <v>6.8810516920491356</v>
      </c>
      <c r="G28" s="211">
        <v>540135.35499999986</v>
      </c>
      <c r="H28" s="211">
        <v>36955.884999999995</v>
      </c>
      <c r="I28" s="211">
        <v>577091.24</v>
      </c>
      <c r="J28" s="211">
        <v>393228.93799999997</v>
      </c>
      <c r="K28" s="210">
        <v>6.4038201307647631</v>
      </c>
    </row>
    <row r="29" spans="1:11" x14ac:dyDescent="0.25">
      <c r="A29" s="265">
        <v>2008</v>
      </c>
      <c r="B29" s="265"/>
      <c r="C29" s="265"/>
      <c r="D29" s="265"/>
      <c r="E29" s="265"/>
      <c r="F29" s="265"/>
      <c r="G29" s="265"/>
      <c r="H29" s="265"/>
      <c r="I29" s="265"/>
      <c r="J29" s="265"/>
      <c r="K29" s="265"/>
    </row>
    <row r="30" spans="1:11" x14ac:dyDescent="0.25">
      <c r="A30" s="150" t="s">
        <v>254</v>
      </c>
      <c r="B30" s="213">
        <v>176837</v>
      </c>
      <c r="C30" s="213">
        <v>10682</v>
      </c>
      <c r="D30" s="211">
        <v>187519</v>
      </c>
      <c r="E30" s="213">
        <v>118189</v>
      </c>
      <c r="F30" s="212">
        <v>5.6964894224051958</v>
      </c>
      <c r="G30" s="213">
        <v>127142.51700000001</v>
      </c>
      <c r="H30" s="213">
        <v>7102.18</v>
      </c>
      <c r="I30" s="211">
        <v>134244.69699999999</v>
      </c>
      <c r="J30" s="213">
        <v>82674.23</v>
      </c>
      <c r="K30" s="212">
        <v>5.2904734106554701</v>
      </c>
    </row>
    <row r="31" spans="1:11" x14ac:dyDescent="0.25">
      <c r="A31" s="150" t="s">
        <v>253</v>
      </c>
      <c r="B31" s="213">
        <v>244827</v>
      </c>
      <c r="C31" s="213">
        <v>16883</v>
      </c>
      <c r="D31" s="211">
        <v>261711</v>
      </c>
      <c r="E31" s="213">
        <v>182876</v>
      </c>
      <c r="F31" s="212">
        <v>6.451008937339278</v>
      </c>
      <c r="G31" s="213">
        <v>158889</v>
      </c>
      <c r="H31" s="213">
        <v>8783</v>
      </c>
      <c r="I31" s="211">
        <v>167672</v>
      </c>
      <c r="J31" s="213">
        <v>99353</v>
      </c>
      <c r="K31" s="212">
        <v>5.2382031585476403</v>
      </c>
    </row>
    <row r="32" spans="1:11" x14ac:dyDescent="0.25">
      <c r="A32" s="150" t="s">
        <v>252</v>
      </c>
      <c r="B32" s="213">
        <v>342504</v>
      </c>
      <c r="C32" s="213">
        <v>23403</v>
      </c>
      <c r="D32" s="211">
        <v>365907</v>
      </c>
      <c r="E32" s="213">
        <v>255852</v>
      </c>
      <c r="F32" s="212">
        <v>6.3958874796054737</v>
      </c>
      <c r="G32" s="213">
        <v>235156</v>
      </c>
      <c r="H32" s="213">
        <v>16986</v>
      </c>
      <c r="I32" s="211">
        <v>252141</v>
      </c>
      <c r="J32" s="213">
        <v>188631</v>
      </c>
      <c r="K32" s="212">
        <v>6.7367068425999737</v>
      </c>
    </row>
    <row r="33" spans="1:11" x14ac:dyDescent="0.25">
      <c r="A33" s="150" t="s">
        <v>251</v>
      </c>
      <c r="B33" s="213">
        <v>257344</v>
      </c>
      <c r="C33" s="213">
        <v>14680</v>
      </c>
      <c r="D33" s="211">
        <v>272024</v>
      </c>
      <c r="E33" s="213">
        <v>173861</v>
      </c>
      <c r="F33" s="212">
        <v>5.396582654471664</v>
      </c>
      <c r="G33" s="213">
        <v>160782</v>
      </c>
      <c r="H33" s="213">
        <v>10132</v>
      </c>
      <c r="I33" s="211">
        <v>170914</v>
      </c>
      <c r="J33" s="213">
        <v>94530</v>
      </c>
      <c r="K33" s="212">
        <v>5.9281275963349991</v>
      </c>
    </row>
    <row r="34" spans="1:11" x14ac:dyDescent="0.25">
      <c r="A34" s="170" t="s">
        <v>9</v>
      </c>
      <c r="B34" s="211">
        <v>1021513</v>
      </c>
      <c r="C34" s="211">
        <v>65648</v>
      </c>
      <c r="D34" s="211">
        <v>1087161</v>
      </c>
      <c r="E34" s="211">
        <v>730778</v>
      </c>
      <c r="F34" s="210">
        <v>6.0384800411346617</v>
      </c>
      <c r="G34" s="211">
        <v>681969.51699999999</v>
      </c>
      <c r="H34" s="211">
        <v>43003.18</v>
      </c>
      <c r="I34" s="211">
        <v>724971.69699999993</v>
      </c>
      <c r="J34" s="211">
        <v>465188.23</v>
      </c>
      <c r="K34" s="210">
        <v>5.9317046690168933</v>
      </c>
    </row>
    <row r="35" spans="1:11" x14ac:dyDescent="0.25">
      <c r="A35" s="265">
        <v>2009</v>
      </c>
      <c r="B35" s="265"/>
      <c r="C35" s="265"/>
      <c r="D35" s="265"/>
      <c r="E35" s="265"/>
      <c r="F35" s="265"/>
      <c r="G35" s="265"/>
      <c r="H35" s="265"/>
      <c r="I35" s="265"/>
      <c r="J35" s="265"/>
      <c r="K35" s="265"/>
    </row>
    <row r="36" spans="1:11" x14ac:dyDescent="0.25">
      <c r="A36" s="150" t="s">
        <v>254</v>
      </c>
      <c r="B36" s="213">
        <v>222129</v>
      </c>
      <c r="C36" s="213">
        <v>10906</v>
      </c>
      <c r="D36" s="211">
        <v>233035</v>
      </c>
      <c r="E36" s="213">
        <v>145767</v>
      </c>
      <c r="F36" s="212">
        <v>4.6799836934366086</v>
      </c>
      <c r="G36" s="213">
        <v>161332.88800000001</v>
      </c>
      <c r="H36" s="213">
        <v>9064.7800000000007</v>
      </c>
      <c r="I36" s="211">
        <v>170397.66800000001</v>
      </c>
      <c r="J36" s="213">
        <v>98696.894</v>
      </c>
      <c r="K36" s="212">
        <v>5.3197793763233898</v>
      </c>
    </row>
    <row r="37" spans="1:11" x14ac:dyDescent="0.25">
      <c r="A37" s="150" t="s">
        <v>253</v>
      </c>
      <c r="B37" s="213">
        <v>293947</v>
      </c>
      <c r="C37" s="213">
        <v>17410</v>
      </c>
      <c r="D37" s="211">
        <v>311357</v>
      </c>
      <c r="E37" s="213">
        <v>211397</v>
      </c>
      <c r="F37" s="212">
        <v>5.5916520264519507</v>
      </c>
      <c r="G37" s="213">
        <v>198557.53599999999</v>
      </c>
      <c r="H37" s="213">
        <v>9840.6380000000008</v>
      </c>
      <c r="I37" s="211">
        <v>208398.174</v>
      </c>
      <c r="J37" s="213">
        <v>109139.399</v>
      </c>
      <c r="K37" s="212">
        <v>4.7220365760018614</v>
      </c>
    </row>
    <row r="38" spans="1:11" x14ac:dyDescent="0.25">
      <c r="A38" s="150" t="s">
        <v>252</v>
      </c>
      <c r="B38" s="213">
        <v>373629</v>
      </c>
      <c r="C38" s="213">
        <v>19544</v>
      </c>
      <c r="D38" s="211">
        <v>393173</v>
      </c>
      <c r="E38" s="213">
        <v>287561</v>
      </c>
      <c r="F38" s="212">
        <v>4.9708398084303855</v>
      </c>
      <c r="G38" s="213">
        <v>221361.12</v>
      </c>
      <c r="H38" s="213">
        <v>13596.555</v>
      </c>
      <c r="I38" s="211">
        <v>234957.67499999999</v>
      </c>
      <c r="J38" s="213">
        <v>147421.389</v>
      </c>
      <c r="K38" s="212">
        <v>5.7868103265832884</v>
      </c>
    </row>
    <row r="39" spans="1:11" x14ac:dyDescent="0.25">
      <c r="A39" s="150" t="s">
        <v>251</v>
      </c>
      <c r="B39" s="213">
        <v>249603</v>
      </c>
      <c r="C39" s="213">
        <v>13468</v>
      </c>
      <c r="D39" s="211">
        <v>263072</v>
      </c>
      <c r="E39" s="213">
        <v>174881</v>
      </c>
      <c r="F39" s="212">
        <v>5.1195110083931397</v>
      </c>
      <c r="G39" s="213">
        <v>148981.71400000001</v>
      </c>
      <c r="H39" s="213">
        <v>8843.9439999999995</v>
      </c>
      <c r="I39" s="211">
        <v>157825.658</v>
      </c>
      <c r="J39" s="213">
        <v>83153.97</v>
      </c>
      <c r="K39" s="212">
        <v>5.6036161116464349</v>
      </c>
    </row>
    <row r="40" spans="1:11" x14ac:dyDescent="0.25">
      <c r="A40" s="170" t="s">
        <v>9</v>
      </c>
      <c r="B40" s="211">
        <v>1139309</v>
      </c>
      <c r="C40" s="211">
        <v>61328</v>
      </c>
      <c r="D40" s="211">
        <v>1200637</v>
      </c>
      <c r="E40" s="211">
        <v>819605</v>
      </c>
      <c r="F40" s="210">
        <v>5.1079551937846333</v>
      </c>
      <c r="G40" s="211">
        <v>730233.25800000003</v>
      </c>
      <c r="H40" s="211">
        <v>41345.917000000001</v>
      </c>
      <c r="I40" s="211">
        <v>771579.17500000005</v>
      </c>
      <c r="J40" s="211">
        <v>438411.652</v>
      </c>
      <c r="K40" s="210">
        <v>5.3586097628930949</v>
      </c>
    </row>
  </sheetData>
  <mergeCells count="19">
    <mergeCell ref="A35:K35"/>
    <mergeCell ref="D2:D3"/>
    <mergeCell ref="E2:E3"/>
    <mergeCell ref="I2:I3"/>
    <mergeCell ref="J2:J3"/>
    <mergeCell ref="A17:K17"/>
    <mergeCell ref="A23:K23"/>
    <mergeCell ref="A29:K29"/>
    <mergeCell ref="K2:K4"/>
    <mergeCell ref="A5:K5"/>
    <mergeCell ref="A11:K11"/>
    <mergeCell ref="F2:F4"/>
    <mergeCell ref="G2:G3"/>
    <mergeCell ref="H2:H3"/>
    <mergeCell ref="A2:A4"/>
    <mergeCell ref="B4:E4"/>
    <mergeCell ref="G4:J4"/>
    <mergeCell ref="B2:B3"/>
    <mergeCell ref="C2:C3"/>
  </mergeCells>
  <pageMargins left="0.75" right="0.75" top="1" bottom="1" header="0.5" footer="0.5"/>
  <pageSetup paperSize="9" orientation="portrait" r:id="rId1"/>
  <headerFooter alignWithMargins="0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2AC7AE-E191-402D-9975-011F00F498E0}">
  <dimension ref="A1:G49"/>
  <sheetViews>
    <sheetView workbookViewId="0"/>
  </sheetViews>
  <sheetFormatPr defaultRowHeight="11.25" x14ac:dyDescent="0.2"/>
  <cols>
    <col min="1" max="1" width="26.28515625" style="1" customWidth="1"/>
    <col min="2" max="16384" width="9.140625" style="1"/>
  </cols>
  <sheetData>
    <row r="1" spans="1:7" ht="12" thickBot="1" x14ac:dyDescent="0.25">
      <c r="A1" s="30" t="s">
        <v>57</v>
      </c>
      <c r="B1" s="29"/>
      <c r="C1" s="29"/>
      <c r="D1" s="29"/>
      <c r="E1" s="29"/>
      <c r="F1" s="29"/>
      <c r="G1" s="29"/>
    </row>
    <row r="2" spans="1:7" x14ac:dyDescent="0.2">
      <c r="A2" s="218" t="s">
        <v>56</v>
      </c>
      <c r="B2" s="215" t="s">
        <v>55</v>
      </c>
      <c r="C2" s="216"/>
      <c r="D2" s="216"/>
      <c r="E2" s="215" t="s">
        <v>54</v>
      </c>
      <c r="F2" s="216"/>
      <c r="G2" s="217"/>
    </row>
    <row r="3" spans="1:7" x14ac:dyDescent="0.2">
      <c r="A3" s="219"/>
      <c r="B3" s="28">
        <v>2000</v>
      </c>
      <c r="C3" s="28">
        <v>2008</v>
      </c>
      <c r="D3" s="28">
        <v>2009</v>
      </c>
      <c r="E3" s="28">
        <v>2000</v>
      </c>
      <c r="F3" s="28">
        <v>2008</v>
      </c>
      <c r="G3" s="28">
        <v>2009</v>
      </c>
    </row>
    <row r="4" spans="1:7" x14ac:dyDescent="0.2">
      <c r="A4" s="12" t="s">
        <v>53</v>
      </c>
      <c r="B4" s="10">
        <v>550.1</v>
      </c>
      <c r="C4" s="23">
        <v>986.7</v>
      </c>
      <c r="D4" s="11">
        <v>801.04499999999996</v>
      </c>
      <c r="E4" s="10">
        <v>503.5</v>
      </c>
      <c r="F4" s="23">
        <v>680.1</v>
      </c>
      <c r="G4" s="23">
        <v>564.53100000000006</v>
      </c>
    </row>
    <row r="5" spans="1:7" x14ac:dyDescent="0.2">
      <c r="A5" s="4" t="s">
        <v>15</v>
      </c>
      <c r="B5" s="15"/>
      <c r="C5" s="20"/>
      <c r="D5" s="16"/>
      <c r="E5" s="15"/>
      <c r="F5" s="20"/>
      <c r="G5" s="20"/>
    </row>
    <row r="6" spans="1:7" x14ac:dyDescent="0.2">
      <c r="A6" s="27" t="s">
        <v>52</v>
      </c>
      <c r="B6" s="15">
        <v>50</v>
      </c>
      <c r="C6" s="24">
        <v>130.322</v>
      </c>
      <c r="D6" s="16">
        <v>106.226</v>
      </c>
      <c r="E6" s="15">
        <v>40.299999999999997</v>
      </c>
      <c r="F6" s="24">
        <v>37.21</v>
      </c>
      <c r="G6" s="24">
        <v>32.798000000000002</v>
      </c>
    </row>
    <row r="7" spans="1:7" x14ac:dyDescent="0.2">
      <c r="A7" s="26" t="s">
        <v>51</v>
      </c>
      <c r="B7" s="18">
        <v>1.3</v>
      </c>
      <c r="C7" s="24">
        <v>5.8660000000000005</v>
      </c>
      <c r="D7" s="16">
        <v>4.01</v>
      </c>
      <c r="E7" s="15">
        <v>4.5999999999999996</v>
      </c>
      <c r="F7" s="24">
        <v>6.4710000000000001</v>
      </c>
      <c r="G7" s="24">
        <v>4.7389999999999999</v>
      </c>
    </row>
    <row r="8" spans="1:7" x14ac:dyDescent="0.2">
      <c r="A8" s="25" t="s">
        <v>50</v>
      </c>
      <c r="B8" s="15" t="s">
        <v>11</v>
      </c>
      <c r="C8" s="24">
        <v>8.8529999999999998</v>
      </c>
      <c r="D8" s="16">
        <v>10.435</v>
      </c>
      <c r="E8" s="15" t="s">
        <v>11</v>
      </c>
      <c r="F8" s="24">
        <v>0.317</v>
      </c>
      <c r="G8" s="24">
        <v>2.0020000000000002</v>
      </c>
    </row>
    <row r="9" spans="1:7" x14ac:dyDescent="0.2">
      <c r="A9" s="26" t="s">
        <v>49</v>
      </c>
      <c r="B9" s="15">
        <v>10.1</v>
      </c>
      <c r="C9" s="24">
        <v>37.548000000000002</v>
      </c>
      <c r="D9" s="16">
        <v>30.363000000000003</v>
      </c>
      <c r="E9" s="15">
        <v>3.7</v>
      </c>
      <c r="F9" s="24">
        <v>10.194000000000001</v>
      </c>
      <c r="G9" s="24">
        <v>6.7070000000000007</v>
      </c>
    </row>
    <row r="10" spans="1:7" x14ac:dyDescent="0.2">
      <c r="A10" s="26" t="s">
        <v>48</v>
      </c>
      <c r="B10" s="15">
        <v>0.6</v>
      </c>
      <c r="C10" s="24">
        <v>1.3740000000000001</v>
      </c>
      <c r="D10" s="16">
        <v>2.2440000000000002</v>
      </c>
      <c r="E10" s="15">
        <v>8</v>
      </c>
      <c r="F10" s="24">
        <v>13.524000000000001</v>
      </c>
      <c r="G10" s="24">
        <v>5.484</v>
      </c>
    </row>
    <row r="11" spans="1:7" x14ac:dyDescent="0.2">
      <c r="A11" s="26" t="s">
        <v>47</v>
      </c>
      <c r="B11" s="15">
        <v>11.5</v>
      </c>
      <c r="C11" s="24">
        <v>24.5</v>
      </c>
      <c r="D11" s="16">
        <v>18.7</v>
      </c>
      <c r="E11" s="15">
        <v>24.3</v>
      </c>
      <c r="F11" s="24">
        <v>36.306000000000004</v>
      </c>
      <c r="G11" s="24">
        <v>24.757000000000001</v>
      </c>
    </row>
    <row r="12" spans="1:7" x14ac:dyDescent="0.2">
      <c r="A12" s="26" t="s">
        <v>46</v>
      </c>
      <c r="B12" s="18">
        <v>1.3</v>
      </c>
      <c r="C12" s="24">
        <v>3.234</v>
      </c>
      <c r="D12" s="16">
        <v>2.0140000000000002</v>
      </c>
      <c r="E12" s="18">
        <v>31.8</v>
      </c>
      <c r="F12" s="24">
        <v>12.349</v>
      </c>
      <c r="G12" s="24">
        <v>12.046000000000001</v>
      </c>
    </row>
    <row r="13" spans="1:7" x14ac:dyDescent="0.2">
      <c r="A13" s="26" t="s">
        <v>45</v>
      </c>
      <c r="B13" s="15">
        <v>36.5</v>
      </c>
      <c r="C13" s="24">
        <v>45.664999999999999</v>
      </c>
      <c r="D13" s="16">
        <v>40.286999999999999</v>
      </c>
      <c r="E13" s="15">
        <v>21.5</v>
      </c>
      <c r="F13" s="24">
        <v>33.937000000000005</v>
      </c>
      <c r="G13" s="24">
        <v>28.567</v>
      </c>
    </row>
    <row r="14" spans="1:7" x14ac:dyDescent="0.2">
      <c r="A14" s="26" t="s">
        <v>44</v>
      </c>
      <c r="B14" s="18">
        <v>119.2</v>
      </c>
      <c r="C14" s="24">
        <v>173.63900000000001</v>
      </c>
      <c r="D14" s="16">
        <v>134.27800000000002</v>
      </c>
      <c r="E14" s="18">
        <v>13.2</v>
      </c>
      <c r="F14" s="24">
        <v>8.6289999999999996</v>
      </c>
      <c r="G14" s="24">
        <v>17.827000000000002</v>
      </c>
    </row>
    <row r="15" spans="1:7" x14ac:dyDescent="0.2">
      <c r="A15" s="26" t="s">
        <v>43</v>
      </c>
      <c r="B15" s="15">
        <v>5.5</v>
      </c>
      <c r="C15" s="24">
        <v>3.7990000000000004</v>
      </c>
      <c r="D15" s="16">
        <v>2.992</v>
      </c>
      <c r="E15" s="15">
        <v>20</v>
      </c>
      <c r="F15" s="24">
        <v>18.119</v>
      </c>
      <c r="G15" s="24">
        <v>14.273000000000001</v>
      </c>
    </row>
    <row r="16" spans="1:7" x14ac:dyDescent="0.2">
      <c r="A16" s="26" t="s">
        <v>42</v>
      </c>
      <c r="B16" s="15">
        <v>69.2</v>
      </c>
      <c r="C16" s="24">
        <v>104.587</v>
      </c>
      <c r="D16" s="16">
        <v>77.575000000000003</v>
      </c>
      <c r="E16" s="15">
        <v>4.5</v>
      </c>
      <c r="F16" s="24">
        <v>7.5010000000000003</v>
      </c>
      <c r="G16" s="24">
        <v>4.9420000000000002</v>
      </c>
    </row>
    <row r="17" spans="1:7" x14ac:dyDescent="0.2">
      <c r="A17" s="26" t="s">
        <v>41</v>
      </c>
      <c r="B17" s="15" t="s">
        <v>11</v>
      </c>
      <c r="C17" s="24">
        <v>3.1</v>
      </c>
      <c r="D17" s="16">
        <v>1.8760000000000001</v>
      </c>
      <c r="E17" s="15" t="s">
        <v>11</v>
      </c>
      <c r="F17" s="24">
        <v>5.3730000000000002</v>
      </c>
      <c r="G17" s="24">
        <v>3.391</v>
      </c>
    </row>
    <row r="18" spans="1:7" x14ac:dyDescent="0.2">
      <c r="A18" s="26" t="s">
        <v>40</v>
      </c>
      <c r="B18" s="15">
        <v>4.4000000000000004</v>
      </c>
      <c r="C18" s="24">
        <v>18.069000000000003</v>
      </c>
      <c r="D18" s="16">
        <v>12.234</v>
      </c>
      <c r="E18" s="15">
        <v>24.6</v>
      </c>
      <c r="F18" s="24">
        <v>29.996000000000002</v>
      </c>
      <c r="G18" s="24">
        <v>26.978000000000002</v>
      </c>
    </row>
    <row r="19" spans="1:7" x14ac:dyDescent="0.2">
      <c r="A19" s="26" t="s">
        <v>39</v>
      </c>
      <c r="B19" s="15" t="s">
        <v>11</v>
      </c>
      <c r="C19" s="24">
        <v>0.43099999999999999</v>
      </c>
      <c r="D19" s="16">
        <v>0.217</v>
      </c>
      <c r="E19" s="15" t="s">
        <v>11</v>
      </c>
      <c r="F19" s="24">
        <v>3.5000000000000003E-2</v>
      </c>
      <c r="G19" s="24">
        <v>2.5000000000000001E-2</v>
      </c>
    </row>
    <row r="20" spans="1:7" x14ac:dyDescent="0.2">
      <c r="A20" s="25" t="s">
        <v>38</v>
      </c>
      <c r="B20" s="15" t="s">
        <v>27</v>
      </c>
      <c r="C20" s="24">
        <v>4.3</v>
      </c>
      <c r="D20" s="16">
        <v>2.2760000000000002</v>
      </c>
      <c r="E20" s="15" t="s">
        <v>27</v>
      </c>
      <c r="F20" s="20" t="s">
        <v>27</v>
      </c>
      <c r="G20" s="20">
        <v>0.27</v>
      </c>
    </row>
    <row r="21" spans="1:7" x14ac:dyDescent="0.2">
      <c r="A21" s="26" t="s">
        <v>37</v>
      </c>
      <c r="B21" s="15">
        <v>10.5</v>
      </c>
      <c r="C21" s="24">
        <v>20.99</v>
      </c>
      <c r="D21" s="16">
        <v>15.873000000000001</v>
      </c>
      <c r="E21" s="15">
        <v>154.9</v>
      </c>
      <c r="F21" s="24">
        <v>153.89700000000002</v>
      </c>
      <c r="G21" s="24">
        <v>159.80200000000002</v>
      </c>
    </row>
    <row r="22" spans="1:7" x14ac:dyDescent="0.2">
      <c r="A22" s="19" t="s">
        <v>36</v>
      </c>
      <c r="B22" s="15">
        <v>88.6</v>
      </c>
      <c r="C22" s="24">
        <v>143.63499999999999</v>
      </c>
      <c r="D22" s="16">
        <v>128.74299999999999</v>
      </c>
      <c r="E22" s="15">
        <v>46.6</v>
      </c>
      <c r="F22" s="24">
        <v>40.655999999999999</v>
      </c>
      <c r="G22" s="24">
        <v>28.7</v>
      </c>
    </row>
    <row r="23" spans="1:7" x14ac:dyDescent="0.2">
      <c r="A23" s="17" t="s">
        <v>35</v>
      </c>
      <c r="B23" s="15">
        <v>1.5</v>
      </c>
      <c r="C23" s="24">
        <v>2.5990000000000002</v>
      </c>
      <c r="D23" s="16">
        <v>6.7970000000000006</v>
      </c>
      <c r="E23" s="15">
        <v>9.1</v>
      </c>
      <c r="F23" s="24">
        <v>36.074000000000005</v>
      </c>
      <c r="G23" s="24">
        <v>33.338000000000001</v>
      </c>
    </row>
    <row r="24" spans="1:7" x14ac:dyDescent="0.2">
      <c r="A24" s="19" t="s">
        <v>34</v>
      </c>
      <c r="B24" s="15" t="s">
        <v>11</v>
      </c>
      <c r="C24" s="24">
        <v>8.2110000000000003</v>
      </c>
      <c r="D24" s="16">
        <v>5.3580000000000005</v>
      </c>
      <c r="E24" s="15" t="s">
        <v>11</v>
      </c>
      <c r="F24" s="24">
        <v>1.911</v>
      </c>
      <c r="G24" s="24">
        <v>1.5740000000000001</v>
      </c>
    </row>
    <row r="25" spans="1:7" x14ac:dyDescent="0.2">
      <c r="A25" s="19" t="s">
        <v>33</v>
      </c>
      <c r="B25" s="15">
        <v>6.3</v>
      </c>
      <c r="C25" s="24">
        <v>14.414999999999999</v>
      </c>
      <c r="D25" s="16">
        <v>12.78</v>
      </c>
      <c r="E25" s="15">
        <v>3.1</v>
      </c>
      <c r="F25" s="24">
        <v>30.798000000000002</v>
      </c>
      <c r="G25" s="24">
        <v>9.8350000000000009</v>
      </c>
    </row>
    <row r="26" spans="1:7" x14ac:dyDescent="0.2">
      <c r="A26" s="19" t="s">
        <v>32</v>
      </c>
      <c r="B26" s="15">
        <v>76.7</v>
      </c>
      <c r="C26" s="24">
        <v>66.58</v>
      </c>
      <c r="D26" s="16">
        <v>47.818000000000005</v>
      </c>
      <c r="E26" s="15">
        <v>17.8</v>
      </c>
      <c r="F26" s="24">
        <v>66.537000000000006</v>
      </c>
      <c r="G26" s="24">
        <v>41.872</v>
      </c>
    </row>
    <row r="27" spans="1:7" x14ac:dyDescent="0.2">
      <c r="A27" s="19" t="s">
        <v>31</v>
      </c>
      <c r="B27" s="15">
        <v>3.5</v>
      </c>
      <c r="C27" s="24">
        <v>7.3540000000000001</v>
      </c>
      <c r="D27" s="16">
        <v>5.798</v>
      </c>
      <c r="E27" s="15">
        <v>15.1</v>
      </c>
      <c r="F27" s="24">
        <v>10.068</v>
      </c>
      <c r="G27" s="24">
        <v>6.13</v>
      </c>
    </row>
    <row r="28" spans="1:7" x14ac:dyDescent="0.2">
      <c r="A28" s="19" t="s">
        <v>30</v>
      </c>
      <c r="B28" s="15">
        <v>1.1000000000000001</v>
      </c>
      <c r="C28" s="24">
        <v>2.2760000000000002</v>
      </c>
      <c r="D28" s="16">
        <v>1.9580000000000002</v>
      </c>
      <c r="E28" s="15">
        <v>13.8</v>
      </c>
      <c r="F28" s="24">
        <v>14.774000000000001</v>
      </c>
      <c r="G28" s="24">
        <v>12.845000000000001</v>
      </c>
    </row>
    <row r="29" spans="1:7" x14ac:dyDescent="0.2">
      <c r="A29" s="19" t="s">
        <v>29</v>
      </c>
      <c r="B29" s="15">
        <v>1.3</v>
      </c>
      <c r="C29" s="16" t="s">
        <v>3</v>
      </c>
      <c r="D29" s="16">
        <v>2.8220000000000001</v>
      </c>
      <c r="E29" s="15">
        <v>9</v>
      </c>
      <c r="F29" s="24">
        <v>10.754000000000001</v>
      </c>
      <c r="G29" s="24">
        <v>6.9039999999999999</v>
      </c>
    </row>
    <row r="30" spans="1:7" x14ac:dyDescent="0.2">
      <c r="A30" s="25" t="s">
        <v>28</v>
      </c>
      <c r="B30" s="15" t="s">
        <v>27</v>
      </c>
      <c r="C30" s="24">
        <v>0.05</v>
      </c>
      <c r="D30" s="16" t="s">
        <v>3</v>
      </c>
      <c r="E30" s="15" t="s">
        <v>27</v>
      </c>
      <c r="F30" s="20" t="s">
        <v>27</v>
      </c>
      <c r="G30" s="20" t="s">
        <v>27</v>
      </c>
    </row>
    <row r="31" spans="1:7" x14ac:dyDescent="0.2">
      <c r="A31" s="19" t="s">
        <v>26</v>
      </c>
      <c r="B31" s="15">
        <v>14.2</v>
      </c>
      <c r="C31" s="24">
        <v>24.091000000000001</v>
      </c>
      <c r="D31" s="16">
        <v>12.783000000000001</v>
      </c>
      <c r="E31" s="15">
        <v>1.6</v>
      </c>
      <c r="F31" s="24">
        <v>2.4</v>
      </c>
      <c r="G31" s="24">
        <v>2.464</v>
      </c>
    </row>
    <row r="32" spans="1:7" x14ac:dyDescent="0.2">
      <c r="A32" s="19" t="s">
        <v>25</v>
      </c>
      <c r="B32" s="15">
        <v>12.6</v>
      </c>
      <c r="C32" s="24">
        <v>10.603</v>
      </c>
      <c r="D32" s="16">
        <v>8.8040000000000003</v>
      </c>
      <c r="E32" s="15">
        <v>3.9</v>
      </c>
      <c r="F32" s="24">
        <v>5.4340000000000002</v>
      </c>
      <c r="G32" s="24">
        <v>5.3840000000000003</v>
      </c>
    </row>
    <row r="33" spans="1:7" x14ac:dyDescent="0.2">
      <c r="A33" s="17" t="s">
        <v>24</v>
      </c>
      <c r="B33" s="15">
        <v>8.1999999999999993</v>
      </c>
      <c r="C33" s="24">
        <v>66.558999999999997</v>
      </c>
      <c r="D33" s="16">
        <v>63.008000000000003</v>
      </c>
      <c r="E33" s="15">
        <v>6.4</v>
      </c>
      <c r="F33" s="24">
        <v>13.815</v>
      </c>
      <c r="G33" s="24">
        <v>12.112</v>
      </c>
    </row>
    <row r="34" spans="1:7" x14ac:dyDescent="0.2">
      <c r="A34" s="19" t="s">
        <v>23</v>
      </c>
      <c r="B34" s="15">
        <v>0.4</v>
      </c>
      <c r="C34" s="24">
        <v>2.976</v>
      </c>
      <c r="D34" s="16">
        <v>2.4830000000000001</v>
      </c>
      <c r="E34" s="15">
        <v>3.3</v>
      </c>
      <c r="F34" s="24">
        <v>53.858000000000004</v>
      </c>
      <c r="G34" s="24">
        <v>44.719000000000001</v>
      </c>
    </row>
    <row r="35" spans="1:7" x14ac:dyDescent="0.2">
      <c r="A35" s="21" t="s">
        <v>22</v>
      </c>
      <c r="B35" s="10">
        <v>15.4</v>
      </c>
      <c r="C35" s="23">
        <v>23.5</v>
      </c>
      <c r="D35" s="11">
        <v>18.722999999999999</v>
      </c>
      <c r="E35" s="10">
        <v>90.9</v>
      </c>
      <c r="F35" s="23">
        <v>66</v>
      </c>
      <c r="G35" s="23">
        <v>91.467000000000013</v>
      </c>
    </row>
    <row r="36" spans="1:7" x14ac:dyDescent="0.2">
      <c r="A36" s="4" t="s">
        <v>15</v>
      </c>
      <c r="B36" s="15"/>
      <c r="C36" s="20"/>
      <c r="D36" s="16"/>
      <c r="E36" s="15"/>
      <c r="F36" s="20"/>
      <c r="G36" s="20"/>
    </row>
    <row r="37" spans="1:7" x14ac:dyDescent="0.2">
      <c r="A37" s="17" t="s">
        <v>21</v>
      </c>
      <c r="B37" s="15">
        <v>4.5</v>
      </c>
      <c r="C37" s="15">
        <v>2.3149999999999999</v>
      </c>
      <c r="D37" s="16">
        <v>1.4990000000000001</v>
      </c>
      <c r="E37" s="15">
        <v>28.4</v>
      </c>
      <c r="F37" s="15">
        <v>5.0120000000000005</v>
      </c>
      <c r="G37" s="15">
        <v>15.818000000000001</v>
      </c>
    </row>
    <row r="38" spans="1:7" x14ac:dyDescent="0.2">
      <c r="A38" s="17" t="s">
        <v>20</v>
      </c>
      <c r="B38" s="15">
        <v>0.2</v>
      </c>
      <c r="C38" s="15">
        <v>1.5720000000000001</v>
      </c>
      <c r="D38" s="16">
        <v>0.53500000000000003</v>
      </c>
      <c r="E38" s="15">
        <v>58.9</v>
      </c>
      <c r="F38" s="15">
        <v>33.667999999999999</v>
      </c>
      <c r="G38" s="15">
        <v>41.204000000000001</v>
      </c>
    </row>
    <row r="39" spans="1:7" x14ac:dyDescent="0.2">
      <c r="A39" s="21" t="s">
        <v>19</v>
      </c>
      <c r="B39" s="22">
        <v>38.6</v>
      </c>
      <c r="C39" s="13">
        <v>117.57400000000001</v>
      </c>
      <c r="D39" s="11">
        <v>95.406000000000006</v>
      </c>
      <c r="E39" s="22">
        <v>0.6</v>
      </c>
      <c r="F39" s="13">
        <v>48.272000000000006</v>
      </c>
      <c r="G39" s="13">
        <v>26.681000000000001</v>
      </c>
    </row>
    <row r="40" spans="1:7" x14ac:dyDescent="0.2">
      <c r="A40" s="4" t="s">
        <v>15</v>
      </c>
      <c r="B40" s="15"/>
      <c r="C40" s="15"/>
      <c r="D40" s="16"/>
      <c r="E40" s="15"/>
      <c r="F40" s="15"/>
      <c r="G40" s="15"/>
    </row>
    <row r="41" spans="1:7" x14ac:dyDescent="0.2">
      <c r="A41" s="17" t="s">
        <v>18</v>
      </c>
      <c r="B41" s="15">
        <v>6.8</v>
      </c>
      <c r="C41" s="15">
        <v>54</v>
      </c>
      <c r="D41" s="16">
        <v>50.501000000000005</v>
      </c>
      <c r="E41" s="15" t="s">
        <v>11</v>
      </c>
      <c r="F41" s="15">
        <v>24.998000000000001</v>
      </c>
      <c r="G41" s="15">
        <v>14.513</v>
      </c>
    </row>
    <row r="42" spans="1:7" x14ac:dyDescent="0.2">
      <c r="A42" s="17" t="s">
        <v>17</v>
      </c>
      <c r="B42" s="15">
        <v>27.4</v>
      </c>
      <c r="C42" s="15">
        <v>57.5</v>
      </c>
      <c r="D42" s="16">
        <v>35.799999999999997</v>
      </c>
      <c r="E42" s="15" t="s">
        <v>11</v>
      </c>
      <c r="F42" s="15">
        <v>20.781000000000002</v>
      </c>
      <c r="G42" s="15">
        <v>11.269</v>
      </c>
    </row>
    <row r="43" spans="1:7" x14ac:dyDescent="0.2">
      <c r="A43" s="21" t="s">
        <v>16</v>
      </c>
      <c r="B43" s="10">
        <v>12.9</v>
      </c>
      <c r="C43" s="13">
        <v>15</v>
      </c>
      <c r="D43" s="11">
        <v>14.008000000000001</v>
      </c>
      <c r="E43" s="10">
        <v>41</v>
      </c>
      <c r="F43" s="13">
        <v>88.655000000000001</v>
      </c>
      <c r="G43" s="13">
        <v>75.238</v>
      </c>
    </row>
    <row r="44" spans="1:7" x14ac:dyDescent="0.2">
      <c r="A44" s="4" t="s">
        <v>15</v>
      </c>
      <c r="B44" s="15"/>
      <c r="C44" s="20"/>
      <c r="D44" s="16"/>
      <c r="E44" s="15"/>
      <c r="F44" s="20"/>
      <c r="G44" s="20"/>
    </row>
    <row r="45" spans="1:7" x14ac:dyDescent="0.2">
      <c r="A45" s="19" t="s">
        <v>14</v>
      </c>
      <c r="B45" s="15">
        <v>6.3</v>
      </c>
      <c r="C45" s="15">
        <v>8.3970000000000002</v>
      </c>
      <c r="D45" s="16">
        <v>7.7930000000000001</v>
      </c>
      <c r="E45" s="15">
        <v>35.5</v>
      </c>
      <c r="F45" s="15">
        <v>77.299000000000007</v>
      </c>
      <c r="G45" s="15">
        <v>70.959999999999994</v>
      </c>
    </row>
    <row r="46" spans="1:7" x14ac:dyDescent="0.2">
      <c r="A46" s="17" t="s">
        <v>13</v>
      </c>
      <c r="B46" s="15">
        <v>0.4</v>
      </c>
      <c r="C46" s="15">
        <v>0.52600000000000002</v>
      </c>
      <c r="D46" s="16">
        <v>0.64400000000000002</v>
      </c>
      <c r="E46" s="18">
        <v>2.6</v>
      </c>
      <c r="F46" s="15">
        <v>2.7349999999999999</v>
      </c>
      <c r="G46" s="15">
        <v>1.236</v>
      </c>
    </row>
    <row r="47" spans="1:7" x14ac:dyDescent="0.2">
      <c r="A47" s="17" t="s">
        <v>12</v>
      </c>
      <c r="B47" s="15">
        <v>1.6</v>
      </c>
      <c r="C47" s="15">
        <v>1.284</v>
      </c>
      <c r="D47" s="16">
        <v>1.377</v>
      </c>
      <c r="E47" s="15" t="s">
        <v>11</v>
      </c>
      <c r="F47" s="15">
        <v>0.14800000000000002</v>
      </c>
      <c r="G47" s="15">
        <v>0.34600000000000003</v>
      </c>
    </row>
    <row r="48" spans="1:7" x14ac:dyDescent="0.2">
      <c r="A48" s="14" t="s">
        <v>10</v>
      </c>
      <c r="B48" s="10">
        <v>1.9</v>
      </c>
      <c r="C48" s="10">
        <v>0.63400000000000001</v>
      </c>
      <c r="D48" s="11">
        <v>0.59899999999999998</v>
      </c>
      <c r="E48" s="10">
        <v>1</v>
      </c>
      <c r="F48" s="13">
        <v>4.5110000000000001</v>
      </c>
      <c r="G48" s="13">
        <v>10.48</v>
      </c>
    </row>
    <row r="49" spans="1:7" x14ac:dyDescent="0.2">
      <c r="A49" s="12" t="s">
        <v>9</v>
      </c>
      <c r="B49" s="10">
        <v>619</v>
      </c>
      <c r="C49" s="10">
        <v>1143.4000000000001</v>
      </c>
      <c r="D49" s="11">
        <v>929.78100000000006</v>
      </c>
      <c r="E49" s="10">
        <v>637</v>
      </c>
      <c r="F49" s="9">
        <v>887.5</v>
      </c>
      <c r="G49" s="9">
        <v>768.39700000000005</v>
      </c>
    </row>
  </sheetData>
  <mergeCells count="3">
    <mergeCell ref="E2:G2"/>
    <mergeCell ref="B2:D2"/>
    <mergeCell ref="A2:A3"/>
  </mergeCells>
  <pageMargins left="0.74803149606299213" right="0.74803149606299213" top="0.62992125984251968" bottom="0.86614173228346458" header="0.51181102362204722" footer="0.59055118110236227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0762EB-46FC-4A86-B510-D6893F0AF87B}">
  <dimension ref="A1:I34"/>
  <sheetViews>
    <sheetView workbookViewId="0"/>
  </sheetViews>
  <sheetFormatPr defaultRowHeight="11.25" x14ac:dyDescent="0.2"/>
  <cols>
    <col min="1" max="1" width="20.42578125" style="1" customWidth="1"/>
    <col min="2" max="9" width="9.28515625" style="1" customWidth="1"/>
    <col min="10" max="16384" width="9.140625" style="1"/>
  </cols>
  <sheetData>
    <row r="1" spans="1:9" ht="12" thickBot="1" x14ac:dyDescent="0.25">
      <c r="A1" s="30" t="s">
        <v>71</v>
      </c>
      <c r="B1" s="47"/>
      <c r="C1" s="47"/>
      <c r="D1" s="47"/>
      <c r="E1" s="47"/>
      <c r="F1" s="47"/>
      <c r="G1" s="46"/>
      <c r="H1" s="46"/>
      <c r="I1" s="46"/>
    </row>
    <row r="2" spans="1:9" x14ac:dyDescent="0.2">
      <c r="A2" s="220" t="s">
        <v>70</v>
      </c>
      <c r="B2" s="222" t="s">
        <v>69</v>
      </c>
      <c r="C2" s="223"/>
      <c r="D2" s="222" t="s">
        <v>68</v>
      </c>
      <c r="E2" s="223"/>
      <c r="F2" s="224"/>
      <c r="G2" s="222" t="s">
        <v>67</v>
      </c>
      <c r="H2" s="223"/>
      <c r="I2" s="223"/>
    </row>
    <row r="3" spans="1:9" ht="33.75" x14ac:dyDescent="0.2">
      <c r="A3" s="221"/>
      <c r="B3" s="44" t="s">
        <v>66</v>
      </c>
      <c r="C3" s="44" t="s">
        <v>64</v>
      </c>
      <c r="D3" s="44" t="s">
        <v>66</v>
      </c>
      <c r="E3" s="45" t="s">
        <v>65</v>
      </c>
      <c r="F3" s="44" t="s">
        <v>64</v>
      </c>
      <c r="G3" s="44" t="s">
        <v>66</v>
      </c>
      <c r="H3" s="45" t="s">
        <v>65</v>
      </c>
      <c r="I3" s="44" t="s">
        <v>64</v>
      </c>
    </row>
    <row r="4" spans="1:9" x14ac:dyDescent="0.2">
      <c r="A4" s="43" t="s">
        <v>52</v>
      </c>
      <c r="B4" s="33">
        <v>5514.9409999999998</v>
      </c>
      <c r="C4" s="39">
        <v>67905.313402999993</v>
      </c>
      <c r="D4" s="39">
        <v>921.87</v>
      </c>
      <c r="E4" s="39">
        <v>5138.8969999999999</v>
      </c>
      <c r="F4" s="39">
        <v>58926.345943</v>
      </c>
      <c r="G4" s="39">
        <v>6436.8109999999997</v>
      </c>
      <c r="H4" s="39">
        <v>10653.838</v>
      </c>
      <c r="I4" s="39">
        <v>126831.65934999999</v>
      </c>
    </row>
    <row r="5" spans="1:9" x14ac:dyDescent="0.2">
      <c r="A5" s="38" t="s">
        <v>63</v>
      </c>
      <c r="B5" s="42">
        <v>55.274000000000001</v>
      </c>
      <c r="C5" s="40">
        <v>301.47887011999995</v>
      </c>
      <c r="D5" s="40">
        <v>91.313999999999993</v>
      </c>
      <c r="E5" s="40">
        <v>802.35799999999995</v>
      </c>
      <c r="F5" s="41">
        <v>10361.018584000001</v>
      </c>
      <c r="G5" s="40">
        <v>146.58799999999999</v>
      </c>
      <c r="H5" s="40">
        <v>857.63199999999995</v>
      </c>
      <c r="I5" s="40">
        <v>10662.497454</v>
      </c>
    </row>
    <row r="6" spans="1:9" x14ac:dyDescent="0.2">
      <c r="A6" s="38" t="s">
        <v>62</v>
      </c>
      <c r="B6" s="33">
        <v>1182.6769999999999</v>
      </c>
      <c r="C6" s="39">
        <v>7614.4700498000002</v>
      </c>
      <c r="D6" s="39">
        <v>51.215000000000003</v>
      </c>
      <c r="E6" s="39">
        <v>193.922</v>
      </c>
      <c r="F6" s="39">
        <v>3358.3845843000004</v>
      </c>
      <c r="G6" s="39">
        <v>1233.8920000000001</v>
      </c>
      <c r="H6" s="39">
        <v>1376.5989999999999</v>
      </c>
      <c r="I6" s="39">
        <v>10972.854633999999</v>
      </c>
    </row>
    <row r="7" spans="1:9" x14ac:dyDescent="0.2">
      <c r="A7" s="38" t="s">
        <v>49</v>
      </c>
      <c r="B7" s="33">
        <v>826.88900000000001</v>
      </c>
      <c r="C7" s="39">
        <v>5241.3746259</v>
      </c>
      <c r="D7" s="39">
        <v>250.34399999999999</v>
      </c>
      <c r="E7" s="39">
        <v>1057.1769999999999</v>
      </c>
      <c r="F7" s="39">
        <v>12118.495681</v>
      </c>
      <c r="G7" s="39">
        <v>1077.2329999999999</v>
      </c>
      <c r="H7" s="39">
        <v>1884.066</v>
      </c>
      <c r="I7" s="39">
        <v>17359.870307000001</v>
      </c>
    </row>
    <row r="8" spans="1:9" x14ac:dyDescent="0.2">
      <c r="A8" s="38" t="s">
        <v>48</v>
      </c>
      <c r="B8" s="33">
        <v>0.66300000000000003</v>
      </c>
      <c r="C8" s="33">
        <v>2.3083240000000003</v>
      </c>
      <c r="D8" s="33">
        <v>92.278000000000006</v>
      </c>
      <c r="E8" s="33">
        <v>717.39599999999996</v>
      </c>
      <c r="F8" s="33">
        <v>10888.231581</v>
      </c>
      <c r="G8" s="33">
        <v>92.941000000000003</v>
      </c>
      <c r="H8" s="33">
        <v>718.05899999999997</v>
      </c>
      <c r="I8" s="33">
        <v>10890.539905</v>
      </c>
    </row>
    <row r="9" spans="1:9" x14ac:dyDescent="0.2">
      <c r="A9" s="38" t="s">
        <v>47</v>
      </c>
      <c r="B9" s="33">
        <v>49.063000000000002</v>
      </c>
      <c r="C9" s="33">
        <v>677.8201343799999</v>
      </c>
      <c r="D9" s="33">
        <v>309.928</v>
      </c>
      <c r="E9" s="33">
        <v>2374.5300000000002</v>
      </c>
      <c r="F9" s="33">
        <v>36683.940905000003</v>
      </c>
      <c r="G9" s="33">
        <v>358.99099999999999</v>
      </c>
      <c r="H9" s="33">
        <v>2423.5929999999998</v>
      </c>
      <c r="I9" s="33">
        <v>37361.761038999997</v>
      </c>
    </row>
    <row r="10" spans="1:9" x14ac:dyDescent="0.2">
      <c r="A10" s="38" t="s">
        <v>46</v>
      </c>
      <c r="B10" s="33">
        <v>1.613</v>
      </c>
      <c r="C10" s="33">
        <v>88.967706089000004</v>
      </c>
      <c r="D10" s="33">
        <v>80.951999999999998</v>
      </c>
      <c r="E10" s="33">
        <v>575.16499999999996</v>
      </c>
      <c r="F10" s="33">
        <v>11745.971921</v>
      </c>
      <c r="G10" s="33">
        <v>82.564999999999998</v>
      </c>
      <c r="H10" s="33">
        <v>576.77800000000002</v>
      </c>
      <c r="I10" s="33">
        <v>11834.939627</v>
      </c>
    </row>
    <row r="11" spans="1:9" x14ac:dyDescent="0.2">
      <c r="A11" s="38" t="s">
        <v>45</v>
      </c>
      <c r="B11" s="33">
        <v>131.86099999999999</v>
      </c>
      <c r="C11" s="33">
        <v>910.33287753000002</v>
      </c>
      <c r="D11" s="33">
        <v>232.43100000000001</v>
      </c>
      <c r="E11" s="33">
        <v>1798.6179999999999</v>
      </c>
      <c r="F11" s="33">
        <v>27035.778205999999</v>
      </c>
      <c r="G11" s="33">
        <v>364.29199999999997</v>
      </c>
      <c r="H11" s="33">
        <v>1930.479</v>
      </c>
      <c r="I11" s="33">
        <v>27946.111084</v>
      </c>
    </row>
    <row r="12" spans="1:9" x14ac:dyDescent="0.2">
      <c r="A12" s="38" t="s">
        <v>44</v>
      </c>
      <c r="B12" s="33">
        <v>19.786000000000001</v>
      </c>
      <c r="C12" s="33">
        <v>154.05545189999998</v>
      </c>
      <c r="D12" s="33">
        <v>91.718999999999994</v>
      </c>
      <c r="E12" s="33">
        <v>732.59100000000001</v>
      </c>
      <c r="F12" s="33">
        <v>15332.825712</v>
      </c>
      <c r="G12" s="33">
        <v>111.505</v>
      </c>
      <c r="H12" s="33">
        <v>752.37699999999995</v>
      </c>
      <c r="I12" s="33">
        <v>15486.881163</v>
      </c>
    </row>
    <row r="13" spans="1:9" x14ac:dyDescent="0.2">
      <c r="A13" s="38" t="s">
        <v>43</v>
      </c>
      <c r="B13" s="33">
        <v>103.04900000000001</v>
      </c>
      <c r="C13" s="33">
        <v>586.00450975000001</v>
      </c>
      <c r="D13" s="33">
        <v>202.90899999999999</v>
      </c>
      <c r="E13" s="33">
        <v>1836.4290000000001</v>
      </c>
      <c r="F13" s="33">
        <v>23371.191258000003</v>
      </c>
      <c r="G13" s="33">
        <v>305.95800000000003</v>
      </c>
      <c r="H13" s="33">
        <v>1939.4780000000001</v>
      </c>
      <c r="I13" s="33">
        <v>23957.195767999998</v>
      </c>
    </row>
    <row r="14" spans="1:9" x14ac:dyDescent="0.2">
      <c r="A14" s="38" t="s">
        <v>42</v>
      </c>
      <c r="B14" s="33">
        <v>918.08699999999999</v>
      </c>
      <c r="C14" s="33">
        <v>6287.4918850999993</v>
      </c>
      <c r="D14" s="33">
        <v>53.265999999999998</v>
      </c>
      <c r="E14" s="33">
        <v>167.72900000000001</v>
      </c>
      <c r="F14" s="33">
        <v>1827.6222931</v>
      </c>
      <c r="G14" s="33">
        <v>971.35299999999995</v>
      </c>
      <c r="H14" s="33">
        <v>1085.816</v>
      </c>
      <c r="I14" s="33">
        <v>8115.1141781999995</v>
      </c>
    </row>
    <row r="15" spans="1:9" x14ac:dyDescent="0.2">
      <c r="A15" s="38" t="s">
        <v>41</v>
      </c>
      <c r="B15" s="33">
        <v>0.17799999999999999</v>
      </c>
      <c r="C15" s="33">
        <v>6.8713168459</v>
      </c>
      <c r="D15" s="33">
        <v>53.906999999999996</v>
      </c>
      <c r="E15" s="33">
        <v>390.32299999999998</v>
      </c>
      <c r="F15" s="33">
        <v>8602.8322427999992</v>
      </c>
      <c r="G15" s="33">
        <v>54.085000000000001</v>
      </c>
      <c r="H15" s="33">
        <v>390.50099999999998</v>
      </c>
      <c r="I15" s="33">
        <v>8609.7035595999987</v>
      </c>
    </row>
    <row r="16" spans="1:9" x14ac:dyDescent="0.2">
      <c r="A16" s="38" t="s">
        <v>40</v>
      </c>
      <c r="B16" s="33">
        <v>954.67899999999997</v>
      </c>
      <c r="C16" s="33">
        <v>6277.7970943999999</v>
      </c>
      <c r="D16" s="33">
        <v>611.67700000000002</v>
      </c>
      <c r="E16" s="33">
        <v>3639.4650000000001</v>
      </c>
      <c r="F16" s="33">
        <v>40708.301655000003</v>
      </c>
      <c r="G16" s="33">
        <v>1566.356</v>
      </c>
      <c r="H16" s="33">
        <v>4594.1440000000002</v>
      </c>
      <c r="I16" s="33">
        <v>46986.098748999997</v>
      </c>
    </row>
    <row r="17" spans="1:9" x14ac:dyDescent="0.2">
      <c r="A17" s="38" t="s">
        <v>37</v>
      </c>
      <c r="B17" s="33">
        <v>947.65200000000004</v>
      </c>
      <c r="C17" s="33">
        <v>6488.5156929000004</v>
      </c>
      <c r="D17" s="33">
        <v>2182.355</v>
      </c>
      <c r="E17" s="33">
        <v>18948.683000000001</v>
      </c>
      <c r="F17" s="33">
        <v>236035.04575999998</v>
      </c>
      <c r="G17" s="33">
        <v>3130.0070000000001</v>
      </c>
      <c r="H17" s="33">
        <v>19896.334999999999</v>
      </c>
      <c r="I17" s="33">
        <v>242523.56144999998</v>
      </c>
    </row>
    <row r="18" spans="1:9" x14ac:dyDescent="0.2">
      <c r="A18" s="37" t="s">
        <v>36</v>
      </c>
      <c r="B18" s="33">
        <v>251.98500000000001</v>
      </c>
      <c r="C18" s="33">
        <v>1662.4653903999999</v>
      </c>
      <c r="D18" s="33">
        <v>372.74599999999998</v>
      </c>
      <c r="E18" s="33">
        <v>2180.357</v>
      </c>
      <c r="F18" s="33">
        <v>30085.520399000001</v>
      </c>
      <c r="G18" s="33">
        <v>624.73099999999999</v>
      </c>
      <c r="H18" s="33">
        <v>2432.3420000000001</v>
      </c>
      <c r="I18" s="33">
        <v>31747.985789999999</v>
      </c>
    </row>
    <row r="19" spans="1:9" x14ac:dyDescent="0.2">
      <c r="A19" s="37" t="s">
        <v>61</v>
      </c>
      <c r="B19" s="33">
        <v>12.904</v>
      </c>
      <c r="C19" s="33">
        <v>139.61584544000002</v>
      </c>
      <c r="D19" s="33">
        <v>199.16</v>
      </c>
      <c r="E19" s="33">
        <v>1384.7650000000001</v>
      </c>
      <c r="F19" s="33">
        <v>27171.029135000001</v>
      </c>
      <c r="G19" s="33">
        <v>212.06399999999999</v>
      </c>
      <c r="H19" s="33">
        <v>1397.6690000000001</v>
      </c>
      <c r="I19" s="33">
        <v>27310.644980000001</v>
      </c>
    </row>
    <row r="20" spans="1:9" x14ac:dyDescent="0.2">
      <c r="A20" s="37" t="s">
        <v>33</v>
      </c>
      <c r="B20" s="33">
        <v>7062.232</v>
      </c>
      <c r="C20" s="33">
        <v>57581.955297</v>
      </c>
      <c r="D20" s="33">
        <v>721.03499999999997</v>
      </c>
      <c r="E20" s="33">
        <v>3515.2849999999999</v>
      </c>
      <c r="F20" s="33">
        <v>18045.503940000002</v>
      </c>
      <c r="G20" s="33">
        <v>7783.2669999999998</v>
      </c>
      <c r="H20" s="33">
        <v>10577.517</v>
      </c>
      <c r="I20" s="33">
        <v>75627.459237000003</v>
      </c>
    </row>
    <row r="21" spans="1:9" x14ac:dyDescent="0.2">
      <c r="A21" s="37" t="s">
        <v>31</v>
      </c>
      <c r="B21" s="33">
        <v>77.965999999999994</v>
      </c>
      <c r="C21" s="33">
        <v>522.19954198999994</v>
      </c>
      <c r="D21" s="33">
        <v>175.48</v>
      </c>
      <c r="E21" s="33">
        <v>1440.9849999999999</v>
      </c>
      <c r="F21" s="33">
        <v>19012.056581999997</v>
      </c>
      <c r="G21" s="33">
        <v>253.446</v>
      </c>
      <c r="H21" s="33">
        <v>1518.951</v>
      </c>
      <c r="I21" s="33">
        <v>19534.256124000003</v>
      </c>
    </row>
    <row r="22" spans="1:9" x14ac:dyDescent="0.2">
      <c r="A22" s="37" t="s">
        <v>30</v>
      </c>
      <c r="B22" s="33">
        <v>30.966999999999999</v>
      </c>
      <c r="C22" s="33">
        <v>249.75125396999999</v>
      </c>
      <c r="D22" s="33">
        <v>146.58799999999999</v>
      </c>
      <c r="E22" s="33">
        <v>1465.452</v>
      </c>
      <c r="F22" s="33">
        <v>17715.308495999998</v>
      </c>
      <c r="G22" s="33">
        <v>177.55500000000001</v>
      </c>
      <c r="H22" s="33">
        <v>1496.4190000000001</v>
      </c>
      <c r="I22" s="33">
        <v>17965.05975</v>
      </c>
    </row>
    <row r="23" spans="1:9" x14ac:dyDescent="0.2">
      <c r="A23" s="37" t="s">
        <v>28</v>
      </c>
      <c r="B23" s="33">
        <v>1992.011</v>
      </c>
      <c r="C23" s="33">
        <v>31936.448254999999</v>
      </c>
      <c r="D23" s="33">
        <v>211.226</v>
      </c>
      <c r="E23" s="33">
        <v>723.46600000000001</v>
      </c>
      <c r="F23" s="33">
        <v>5327.1597419</v>
      </c>
      <c r="G23" s="33">
        <v>2203.2370000000001</v>
      </c>
      <c r="H23" s="33">
        <v>2715.4769999999999</v>
      </c>
      <c r="I23" s="33">
        <v>37263.607996999999</v>
      </c>
    </row>
    <row r="24" spans="1:9" x14ac:dyDescent="0.2">
      <c r="A24" s="37" t="s">
        <v>26</v>
      </c>
      <c r="B24" s="33">
        <v>8584.2800000000007</v>
      </c>
      <c r="C24" s="33">
        <v>80221.236216999998</v>
      </c>
      <c r="D24" s="33">
        <v>510.41199999999998</v>
      </c>
      <c r="E24" s="33">
        <v>1614.7439999999999</v>
      </c>
      <c r="F24" s="33">
        <v>8519.2532942999987</v>
      </c>
      <c r="G24" s="33">
        <v>9094.6919999999991</v>
      </c>
      <c r="H24" s="33">
        <v>10199.023999999999</v>
      </c>
      <c r="I24" s="33">
        <v>88740.489511000007</v>
      </c>
    </row>
    <row r="25" spans="1:9" x14ac:dyDescent="0.2">
      <c r="A25" s="37" t="s">
        <v>25</v>
      </c>
      <c r="B25" s="33">
        <v>410.54300000000001</v>
      </c>
      <c r="C25" s="33">
        <v>3503.9545643000001</v>
      </c>
      <c r="D25" s="33">
        <v>7.6189999999999998</v>
      </c>
      <c r="E25" s="33">
        <v>24.07</v>
      </c>
      <c r="F25" s="33">
        <v>310.88668985000004</v>
      </c>
      <c r="G25" s="33">
        <v>418.16199999999998</v>
      </c>
      <c r="H25" s="33">
        <v>434.613</v>
      </c>
      <c r="I25" s="33">
        <v>3814.8412541999996</v>
      </c>
    </row>
    <row r="26" spans="1:9" x14ac:dyDescent="0.2">
      <c r="A26" s="37" t="s">
        <v>23</v>
      </c>
      <c r="B26" s="33">
        <v>1477.847</v>
      </c>
      <c r="C26" s="33">
        <v>65715.196372000006</v>
      </c>
      <c r="D26" s="33">
        <v>207.17099999999999</v>
      </c>
      <c r="E26" s="33">
        <v>863.06600000000003</v>
      </c>
      <c r="F26" s="33">
        <v>6681.8091744000003</v>
      </c>
      <c r="G26" s="33">
        <v>1685.018</v>
      </c>
      <c r="H26" s="33">
        <v>2340.913</v>
      </c>
      <c r="I26" s="33">
        <v>72397.005547000008</v>
      </c>
    </row>
    <row r="27" spans="1:9" x14ac:dyDescent="0.2">
      <c r="A27" s="37" t="s">
        <v>60</v>
      </c>
      <c r="B27" s="33">
        <v>4.3540000000000001</v>
      </c>
      <c r="C27" s="33">
        <v>204.66962973</v>
      </c>
      <c r="D27" s="33">
        <v>393.03399999999999</v>
      </c>
      <c r="E27" s="33">
        <v>3680.846</v>
      </c>
      <c r="F27" s="33">
        <v>67711.237697999997</v>
      </c>
      <c r="G27" s="33">
        <v>397.38799999999998</v>
      </c>
      <c r="H27" s="33">
        <v>3685.2</v>
      </c>
      <c r="I27" s="33">
        <v>67915.907328000001</v>
      </c>
    </row>
    <row r="28" spans="1:9" x14ac:dyDescent="0.2">
      <c r="A28" s="35" t="s">
        <v>59</v>
      </c>
      <c r="B28" s="33">
        <v>26192.244999999999</v>
      </c>
      <c r="C28" s="33">
        <v>239909.80484999999</v>
      </c>
      <c r="D28" s="33">
        <v>7227.5320000000002</v>
      </c>
      <c r="E28" s="33">
        <v>49429.862000000001</v>
      </c>
      <c r="F28" s="33">
        <v>612689.19746000005</v>
      </c>
      <c r="G28" s="33">
        <v>33419.777000000002</v>
      </c>
      <c r="H28" s="33">
        <v>75622.107000000004</v>
      </c>
      <c r="I28" s="33">
        <v>852599.00230999989</v>
      </c>
    </row>
    <row r="29" spans="1:9" x14ac:dyDescent="0.2">
      <c r="A29" s="34" t="s">
        <v>53</v>
      </c>
      <c r="B29" s="33">
        <v>31506.446</v>
      </c>
      <c r="C29" s="33">
        <v>349977.06166000001</v>
      </c>
      <c r="D29" s="33">
        <v>8099.2979999999998</v>
      </c>
      <c r="E29" s="33">
        <v>54763.675999999999</v>
      </c>
      <c r="F29" s="33">
        <v>680070.21099000005</v>
      </c>
      <c r="G29" s="33">
        <v>39605.743999999999</v>
      </c>
      <c r="H29" s="33">
        <v>86270.122000000003</v>
      </c>
      <c r="I29" s="33">
        <v>1030047.2726</v>
      </c>
    </row>
    <row r="30" spans="1:9" x14ac:dyDescent="0.2">
      <c r="A30" s="4" t="s">
        <v>22</v>
      </c>
      <c r="B30" s="33">
        <v>49.4</v>
      </c>
      <c r="C30" s="33">
        <v>2954.1353509999999</v>
      </c>
      <c r="D30" s="33">
        <v>326.40100000000001</v>
      </c>
      <c r="E30" s="33">
        <v>4512.7860000000001</v>
      </c>
      <c r="F30" s="33">
        <v>52228.916832000003</v>
      </c>
      <c r="G30" s="33">
        <v>375.80099999999999</v>
      </c>
      <c r="H30" s="33">
        <v>4562.1859999999997</v>
      </c>
      <c r="I30" s="33">
        <v>55183.052183</v>
      </c>
    </row>
    <row r="31" spans="1:9" x14ac:dyDescent="0.2">
      <c r="A31" s="4" t="s">
        <v>19</v>
      </c>
      <c r="B31" s="33" t="s">
        <v>3</v>
      </c>
      <c r="C31" s="33" t="s">
        <v>3</v>
      </c>
      <c r="D31" s="33">
        <v>21.538</v>
      </c>
      <c r="E31" s="33">
        <v>416.488</v>
      </c>
      <c r="F31" s="33">
        <v>4678.1675173000003</v>
      </c>
      <c r="G31" s="33">
        <v>21.538</v>
      </c>
      <c r="H31" s="33">
        <v>416.488</v>
      </c>
      <c r="I31" s="33">
        <v>4678.1675173000003</v>
      </c>
    </row>
    <row r="32" spans="1:9" x14ac:dyDescent="0.2">
      <c r="A32" s="4" t="s">
        <v>16</v>
      </c>
      <c r="B32" s="33">
        <v>9.3569999999999993</v>
      </c>
      <c r="C32" s="33">
        <v>302.88008451999997</v>
      </c>
      <c r="D32" s="33">
        <v>547.65300000000002</v>
      </c>
      <c r="E32" s="33">
        <v>5308.317</v>
      </c>
      <c r="F32" s="33">
        <v>99015.042312999998</v>
      </c>
      <c r="G32" s="33">
        <v>557.01</v>
      </c>
      <c r="H32" s="33">
        <v>5317.674</v>
      </c>
      <c r="I32" s="33">
        <v>99317.922397000002</v>
      </c>
    </row>
    <row r="33" spans="1:9" x14ac:dyDescent="0.2">
      <c r="A33" s="4" t="s">
        <v>58</v>
      </c>
      <c r="B33" s="33" t="s">
        <v>3</v>
      </c>
      <c r="C33" s="33" t="s">
        <v>3</v>
      </c>
      <c r="D33" s="33">
        <v>63.42</v>
      </c>
      <c r="E33" s="33">
        <v>421.58699999999999</v>
      </c>
      <c r="F33" s="33">
        <v>11410.087761999999</v>
      </c>
      <c r="G33" s="33">
        <v>63.42</v>
      </c>
      <c r="H33" s="33">
        <v>421.58699999999999</v>
      </c>
      <c r="I33" s="33">
        <v>11410.087761999999</v>
      </c>
    </row>
    <row r="34" spans="1:9" x14ac:dyDescent="0.2">
      <c r="A34" s="12" t="s">
        <v>9</v>
      </c>
      <c r="B34" s="32">
        <v>31565.203000000001</v>
      </c>
      <c r="C34" s="31">
        <v>353234.07708999998</v>
      </c>
      <c r="D34" s="31">
        <v>9058.31</v>
      </c>
      <c r="E34" s="31">
        <v>65422.853999999999</v>
      </c>
      <c r="F34" s="31">
        <v>847402.42540999991</v>
      </c>
      <c r="G34" s="31">
        <v>40623.512999999999</v>
      </c>
      <c r="H34" s="31">
        <v>96988.057000000001</v>
      </c>
      <c r="I34" s="31">
        <v>1200636.5024999999</v>
      </c>
    </row>
  </sheetData>
  <mergeCells count="4">
    <mergeCell ref="A2:A3"/>
    <mergeCell ref="B2:C2"/>
    <mergeCell ref="D2:F2"/>
    <mergeCell ref="G2:I2"/>
  </mergeCells>
  <pageMargins left="0.74803149606299213" right="0.74803149606299213" top="0.62992125984251968" bottom="0.86614173228346458" header="0.51181102362204722" footer="0.59055118110236227"/>
  <pageSetup paperSize="9" orientation="portrait" cellComments="atEnd" r:id="rId1"/>
  <headerFooter alignWithMargins="0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8F7546-F415-4EEA-A220-7A2E0739DA8E}">
  <dimension ref="A1:G44"/>
  <sheetViews>
    <sheetView workbookViewId="0"/>
  </sheetViews>
  <sheetFormatPr defaultRowHeight="11.25" x14ac:dyDescent="0.25"/>
  <cols>
    <col min="1" max="1" width="33.140625" style="2" customWidth="1"/>
    <col min="2" max="2" width="9.140625" style="2"/>
    <col min="3" max="3" width="12" style="2" customWidth="1"/>
    <col min="4" max="4" width="9.7109375" style="2" customWidth="1"/>
    <col min="5" max="5" width="9.42578125" style="2" customWidth="1"/>
    <col min="6" max="6" width="12.28515625" style="2" customWidth="1"/>
    <col min="7" max="7" width="9.7109375" style="2" customWidth="1"/>
    <col min="8" max="16384" width="9.140625" style="2"/>
  </cols>
  <sheetData>
    <row r="1" spans="1:7" s="36" customFormat="1" ht="12" thickBot="1" x14ac:dyDescent="0.3">
      <c r="A1" s="30" t="s">
        <v>116</v>
      </c>
    </row>
    <row r="2" spans="1:7" s="36" customFormat="1" ht="22.5" x14ac:dyDescent="0.25">
      <c r="A2" s="220" t="s">
        <v>7</v>
      </c>
      <c r="B2" s="58" t="s">
        <v>115</v>
      </c>
      <c r="C2" s="58" t="s">
        <v>114</v>
      </c>
      <c r="D2" s="58" t="s">
        <v>113</v>
      </c>
      <c r="E2" s="57" t="s">
        <v>115</v>
      </c>
      <c r="F2" s="57" t="s">
        <v>114</v>
      </c>
      <c r="G2" s="57" t="s">
        <v>113</v>
      </c>
    </row>
    <row r="3" spans="1:7" s="36" customFormat="1" ht="22.5" customHeight="1" x14ac:dyDescent="0.25">
      <c r="A3" s="225"/>
      <c r="B3" s="228" t="s">
        <v>112</v>
      </c>
      <c r="C3" s="229"/>
      <c r="D3" s="225"/>
      <c r="E3" s="226" t="s">
        <v>111</v>
      </c>
      <c r="F3" s="227"/>
      <c r="G3" s="227"/>
    </row>
    <row r="4" spans="1:7" x14ac:dyDescent="0.25">
      <c r="A4" s="231" t="s">
        <v>110</v>
      </c>
      <c r="B4" s="231"/>
      <c r="C4" s="231"/>
      <c r="D4" s="231"/>
      <c r="E4" s="231"/>
      <c r="F4" s="231"/>
      <c r="G4" s="231"/>
    </row>
    <row r="5" spans="1:7" x14ac:dyDescent="0.2">
      <c r="A5" s="53" t="s">
        <v>109</v>
      </c>
      <c r="B5" s="50">
        <v>1921</v>
      </c>
      <c r="C5" s="50">
        <v>818</v>
      </c>
      <c r="D5" s="50">
        <v>2739</v>
      </c>
      <c r="E5" s="50">
        <v>5698</v>
      </c>
      <c r="F5" s="50">
        <v>5783</v>
      </c>
      <c r="G5" s="50">
        <v>11481</v>
      </c>
    </row>
    <row r="6" spans="1:7" x14ac:dyDescent="0.25">
      <c r="A6" s="2" t="s">
        <v>108</v>
      </c>
      <c r="B6" s="50">
        <v>1754</v>
      </c>
      <c r="C6" s="50">
        <v>526</v>
      </c>
      <c r="D6" s="50">
        <v>2280</v>
      </c>
      <c r="E6" s="50">
        <v>4894</v>
      </c>
      <c r="F6" s="50">
        <v>3849</v>
      </c>
      <c r="G6" s="50">
        <v>8743</v>
      </c>
    </row>
    <row r="7" spans="1:7" s="53" customFormat="1" x14ac:dyDescent="0.2">
      <c r="A7" s="2" t="s">
        <v>107</v>
      </c>
      <c r="B7" s="50">
        <v>4454</v>
      </c>
      <c r="C7" s="50">
        <v>1213</v>
      </c>
      <c r="D7" s="50">
        <v>5666</v>
      </c>
      <c r="E7" s="50">
        <v>13216</v>
      </c>
      <c r="F7" s="50">
        <v>8333</v>
      </c>
      <c r="G7" s="50">
        <v>21549</v>
      </c>
    </row>
    <row r="8" spans="1:7" x14ac:dyDescent="0.25">
      <c r="A8" s="2" t="s">
        <v>106</v>
      </c>
      <c r="B8" s="50">
        <v>3767</v>
      </c>
      <c r="C8" s="50">
        <v>1325</v>
      </c>
      <c r="D8" s="50">
        <v>5092</v>
      </c>
      <c r="E8" s="50">
        <v>11315</v>
      </c>
      <c r="F8" s="50">
        <v>9983</v>
      </c>
      <c r="G8" s="50">
        <v>21299</v>
      </c>
    </row>
    <row r="9" spans="1:7" x14ac:dyDescent="0.25">
      <c r="A9" s="2" t="s">
        <v>105</v>
      </c>
      <c r="B9" s="50">
        <v>1430</v>
      </c>
      <c r="C9" s="50">
        <v>712</v>
      </c>
      <c r="D9" s="50">
        <v>2142</v>
      </c>
      <c r="E9" s="50">
        <v>4232</v>
      </c>
      <c r="F9" s="50">
        <v>5998</v>
      </c>
      <c r="G9" s="50">
        <v>10230</v>
      </c>
    </row>
    <row r="10" spans="1:7" x14ac:dyDescent="0.25">
      <c r="A10" s="232" t="s">
        <v>104</v>
      </c>
      <c r="B10" s="232"/>
      <c r="C10" s="232"/>
      <c r="D10" s="232"/>
      <c r="E10" s="232"/>
      <c r="F10" s="232"/>
      <c r="G10" s="232"/>
    </row>
    <row r="11" spans="1:7" x14ac:dyDescent="0.25">
      <c r="A11" s="2" t="s">
        <v>103</v>
      </c>
      <c r="B11" s="54">
        <v>2175</v>
      </c>
      <c r="C11" s="54">
        <v>909</v>
      </c>
      <c r="D11" s="54">
        <v>3084</v>
      </c>
      <c r="E11" s="54">
        <v>6409</v>
      </c>
      <c r="F11" s="54">
        <v>6455</v>
      </c>
      <c r="G11" s="54">
        <v>12864</v>
      </c>
    </row>
    <row r="12" spans="1:7" x14ac:dyDescent="0.25">
      <c r="A12" s="2" t="s">
        <v>102</v>
      </c>
      <c r="B12" s="54">
        <v>1908</v>
      </c>
      <c r="C12" s="54">
        <v>613</v>
      </c>
      <c r="D12" s="54">
        <v>2522</v>
      </c>
      <c r="E12" s="54">
        <v>5356</v>
      </c>
      <c r="F12" s="54">
        <v>4857</v>
      </c>
      <c r="G12" s="54">
        <v>10213</v>
      </c>
    </row>
    <row r="13" spans="1:7" x14ac:dyDescent="0.25">
      <c r="A13" s="2" t="s">
        <v>101</v>
      </c>
      <c r="B13" s="54">
        <v>5280</v>
      </c>
      <c r="C13" s="54">
        <v>1762</v>
      </c>
      <c r="D13" s="54">
        <v>7042</v>
      </c>
      <c r="E13" s="54">
        <v>15581</v>
      </c>
      <c r="F13" s="54">
        <v>12950</v>
      </c>
      <c r="G13" s="54">
        <v>28532</v>
      </c>
    </row>
    <row r="14" spans="1:7" x14ac:dyDescent="0.25">
      <c r="A14" s="2" t="s">
        <v>100</v>
      </c>
      <c r="B14" s="54">
        <v>3919</v>
      </c>
      <c r="C14" s="54">
        <v>1270</v>
      </c>
      <c r="D14" s="54">
        <v>5189</v>
      </c>
      <c r="E14" s="54">
        <v>11860</v>
      </c>
      <c r="F14" s="54">
        <v>9258</v>
      </c>
      <c r="G14" s="54">
        <v>21118</v>
      </c>
    </row>
    <row r="15" spans="1:7" x14ac:dyDescent="0.25">
      <c r="A15" s="2" t="s">
        <v>99</v>
      </c>
      <c r="B15" s="54">
        <v>44</v>
      </c>
      <c r="C15" s="54">
        <v>40</v>
      </c>
      <c r="D15" s="54">
        <v>84</v>
      </c>
      <c r="E15" s="54">
        <v>149</v>
      </c>
      <c r="F15" s="54">
        <v>426</v>
      </c>
      <c r="G15" s="54">
        <v>574</v>
      </c>
    </row>
    <row r="16" spans="1:7" x14ac:dyDescent="0.25">
      <c r="A16" s="232" t="s">
        <v>98</v>
      </c>
      <c r="B16" s="232"/>
      <c r="C16" s="232"/>
      <c r="D16" s="232"/>
      <c r="E16" s="232"/>
      <c r="F16" s="232"/>
      <c r="G16" s="232"/>
    </row>
    <row r="17" spans="1:7" x14ac:dyDescent="0.25">
      <c r="A17" s="56" t="s">
        <v>97</v>
      </c>
      <c r="B17" s="54">
        <v>5259</v>
      </c>
      <c r="C17" s="54">
        <v>1444</v>
      </c>
      <c r="D17" s="54">
        <v>6703</v>
      </c>
      <c r="E17" s="54">
        <v>15624</v>
      </c>
      <c r="F17" s="54">
        <v>9886</v>
      </c>
      <c r="G17" s="54">
        <v>25510</v>
      </c>
    </row>
    <row r="18" spans="1:7" s="53" customFormat="1" x14ac:dyDescent="0.2">
      <c r="A18" s="56" t="s">
        <v>96</v>
      </c>
      <c r="B18" s="54">
        <v>376</v>
      </c>
      <c r="C18" s="54">
        <v>101</v>
      </c>
      <c r="D18" s="54">
        <v>476</v>
      </c>
      <c r="E18" s="54">
        <v>1069</v>
      </c>
      <c r="F18" s="54">
        <v>740</v>
      </c>
      <c r="G18" s="54">
        <v>1809</v>
      </c>
    </row>
    <row r="19" spans="1:7" s="53" customFormat="1" x14ac:dyDescent="0.2">
      <c r="A19" s="56" t="s">
        <v>95</v>
      </c>
      <c r="B19" s="54">
        <v>2233</v>
      </c>
      <c r="C19" s="54">
        <v>1083</v>
      </c>
      <c r="D19" s="54">
        <v>3316</v>
      </c>
      <c r="E19" s="54">
        <v>6658</v>
      </c>
      <c r="F19" s="54">
        <v>9119</v>
      </c>
      <c r="G19" s="54">
        <v>15777</v>
      </c>
    </row>
    <row r="20" spans="1:7" x14ac:dyDescent="0.2">
      <c r="A20" s="55" t="s">
        <v>94</v>
      </c>
      <c r="B20" s="54">
        <v>1749</v>
      </c>
      <c r="C20" s="54">
        <v>547</v>
      </c>
      <c r="D20" s="54">
        <v>2296</v>
      </c>
      <c r="E20" s="54">
        <v>5036</v>
      </c>
      <c r="F20" s="54">
        <v>3960</v>
      </c>
      <c r="G20" s="54">
        <v>8996</v>
      </c>
    </row>
    <row r="21" spans="1:7" x14ac:dyDescent="0.2">
      <c r="A21" s="55" t="s">
        <v>93</v>
      </c>
      <c r="B21" s="54">
        <v>3710</v>
      </c>
      <c r="C21" s="54">
        <v>1419</v>
      </c>
      <c r="D21" s="54">
        <v>5128</v>
      </c>
      <c r="E21" s="54">
        <v>10969</v>
      </c>
      <c r="F21" s="54">
        <v>10240</v>
      </c>
      <c r="G21" s="54">
        <v>21209</v>
      </c>
    </row>
    <row r="22" spans="1:7" x14ac:dyDescent="0.25">
      <c r="A22" s="233" t="s">
        <v>92</v>
      </c>
      <c r="B22" s="233"/>
      <c r="C22" s="233"/>
      <c r="D22" s="233"/>
      <c r="E22" s="233"/>
      <c r="F22" s="233"/>
      <c r="G22" s="233"/>
    </row>
    <row r="23" spans="1:7" x14ac:dyDescent="0.25">
      <c r="A23" s="2" t="s">
        <v>91</v>
      </c>
      <c r="B23" s="50">
        <v>9434</v>
      </c>
      <c r="C23" s="50">
        <v>3397</v>
      </c>
      <c r="D23" s="50">
        <v>12831</v>
      </c>
      <c r="E23" s="50">
        <v>28272</v>
      </c>
      <c r="F23" s="50">
        <v>24670</v>
      </c>
      <c r="G23" s="50">
        <v>52941</v>
      </c>
    </row>
    <row r="24" spans="1:7" x14ac:dyDescent="0.25">
      <c r="A24" s="2" t="s">
        <v>90</v>
      </c>
      <c r="B24" s="50">
        <v>2080</v>
      </c>
      <c r="C24" s="50">
        <v>483</v>
      </c>
      <c r="D24" s="50">
        <v>2563</v>
      </c>
      <c r="E24" s="50">
        <v>5761</v>
      </c>
      <c r="F24" s="50">
        <v>3755</v>
      </c>
      <c r="G24" s="50">
        <v>9516</v>
      </c>
    </row>
    <row r="25" spans="1:7" s="53" customFormat="1" x14ac:dyDescent="0.2">
      <c r="A25" s="2" t="s">
        <v>89</v>
      </c>
      <c r="B25" s="50">
        <v>1756</v>
      </c>
      <c r="C25" s="50">
        <v>687</v>
      </c>
      <c r="D25" s="50">
        <v>2443</v>
      </c>
      <c r="E25" s="50">
        <v>5185</v>
      </c>
      <c r="F25" s="50">
        <v>5304</v>
      </c>
      <c r="G25" s="50">
        <v>10489</v>
      </c>
    </row>
    <row r="26" spans="1:7" s="53" customFormat="1" x14ac:dyDescent="0.2">
      <c r="A26" s="2" t="s">
        <v>88</v>
      </c>
      <c r="B26" s="50">
        <v>3</v>
      </c>
      <c r="C26" s="50">
        <v>4</v>
      </c>
      <c r="D26" s="50">
        <v>7</v>
      </c>
      <c r="E26" s="50">
        <v>7</v>
      </c>
      <c r="F26" s="50">
        <v>25</v>
      </c>
      <c r="G26" s="50">
        <v>32</v>
      </c>
    </row>
    <row r="27" spans="1:7" x14ac:dyDescent="0.25">
      <c r="A27" s="2" t="s">
        <v>87</v>
      </c>
      <c r="B27" s="50">
        <v>4</v>
      </c>
      <c r="C27" s="50">
        <v>4</v>
      </c>
      <c r="D27" s="50">
        <v>8</v>
      </c>
      <c r="E27" s="50">
        <v>13</v>
      </c>
      <c r="F27" s="50">
        <v>31</v>
      </c>
      <c r="G27" s="50">
        <v>44</v>
      </c>
    </row>
    <row r="28" spans="1:7" x14ac:dyDescent="0.25">
      <c r="A28" s="2" t="s">
        <v>77</v>
      </c>
      <c r="B28" s="50">
        <v>49</v>
      </c>
      <c r="C28" s="50">
        <v>18</v>
      </c>
      <c r="D28" s="50">
        <v>68</v>
      </c>
      <c r="E28" s="50">
        <v>118</v>
      </c>
      <c r="F28" s="50">
        <v>162</v>
      </c>
      <c r="G28" s="50">
        <v>280</v>
      </c>
    </row>
    <row r="29" spans="1:7" x14ac:dyDescent="0.25">
      <c r="A29" s="230" t="s">
        <v>86</v>
      </c>
      <c r="B29" s="230"/>
      <c r="C29" s="230"/>
      <c r="D29" s="230"/>
      <c r="E29" s="230"/>
      <c r="F29" s="230"/>
      <c r="G29" s="230"/>
    </row>
    <row r="30" spans="1:7" x14ac:dyDescent="0.2">
      <c r="A30" s="53" t="s">
        <v>85</v>
      </c>
      <c r="B30" s="50">
        <v>1380</v>
      </c>
      <c r="C30" s="50">
        <v>1010</v>
      </c>
      <c r="D30" s="50">
        <v>2389</v>
      </c>
      <c r="E30" s="50">
        <v>4491</v>
      </c>
      <c r="F30" s="50">
        <v>6629</v>
      </c>
      <c r="G30" s="50">
        <v>11120</v>
      </c>
    </row>
    <row r="31" spans="1:7" x14ac:dyDescent="0.25">
      <c r="A31" s="2" t="s">
        <v>84</v>
      </c>
      <c r="B31" s="50">
        <v>436</v>
      </c>
      <c r="C31" s="50">
        <v>348</v>
      </c>
      <c r="D31" s="50">
        <v>783</v>
      </c>
      <c r="E31" s="50">
        <v>1390</v>
      </c>
      <c r="F31" s="50">
        <v>2381</v>
      </c>
      <c r="G31" s="50">
        <v>3771</v>
      </c>
    </row>
    <row r="32" spans="1:7" x14ac:dyDescent="0.25">
      <c r="A32" s="2" t="s">
        <v>83</v>
      </c>
      <c r="B32" s="50">
        <v>97</v>
      </c>
      <c r="C32" s="50">
        <v>106</v>
      </c>
      <c r="D32" s="50">
        <v>204</v>
      </c>
      <c r="E32" s="50">
        <v>312</v>
      </c>
      <c r="F32" s="50">
        <v>708</v>
      </c>
      <c r="G32" s="50">
        <v>1021</v>
      </c>
    </row>
    <row r="33" spans="1:7" x14ac:dyDescent="0.25">
      <c r="A33" s="4" t="s">
        <v>82</v>
      </c>
      <c r="B33" s="50">
        <v>301</v>
      </c>
      <c r="C33" s="50">
        <v>173</v>
      </c>
      <c r="D33" s="50">
        <v>474</v>
      </c>
      <c r="E33" s="50">
        <v>852</v>
      </c>
      <c r="F33" s="50">
        <v>1278</v>
      </c>
      <c r="G33" s="50">
        <v>2130</v>
      </c>
    </row>
    <row r="34" spans="1:7" x14ac:dyDescent="0.25">
      <c r="A34" s="4" t="s">
        <v>81</v>
      </c>
      <c r="B34" s="50">
        <v>81</v>
      </c>
      <c r="C34" s="50">
        <v>173</v>
      </c>
      <c r="D34" s="50">
        <v>254</v>
      </c>
      <c r="E34" s="50">
        <v>246</v>
      </c>
      <c r="F34" s="50">
        <v>1279</v>
      </c>
      <c r="G34" s="50">
        <v>1525</v>
      </c>
    </row>
    <row r="35" spans="1:7" s="53" customFormat="1" x14ac:dyDescent="0.2">
      <c r="A35" s="4" t="s">
        <v>80</v>
      </c>
      <c r="B35" s="50">
        <v>176</v>
      </c>
      <c r="C35" s="50">
        <v>292</v>
      </c>
      <c r="D35" s="50">
        <v>468</v>
      </c>
      <c r="E35" s="50">
        <v>567</v>
      </c>
      <c r="F35" s="50">
        <v>2143</v>
      </c>
      <c r="G35" s="50">
        <v>2710</v>
      </c>
    </row>
    <row r="36" spans="1:7" s="53" customFormat="1" x14ac:dyDescent="0.2">
      <c r="A36" s="4" t="s">
        <v>79</v>
      </c>
      <c r="B36" s="50">
        <v>2944</v>
      </c>
      <c r="C36" s="50">
        <v>1022</v>
      </c>
      <c r="D36" s="50">
        <v>3966</v>
      </c>
      <c r="E36" s="50">
        <v>9133</v>
      </c>
      <c r="F36" s="50">
        <v>8412</v>
      </c>
      <c r="G36" s="50">
        <v>17546</v>
      </c>
    </row>
    <row r="37" spans="1:7" x14ac:dyDescent="0.25">
      <c r="A37" s="4" t="s">
        <v>78</v>
      </c>
      <c r="B37" s="50">
        <v>7688</v>
      </c>
      <c r="C37" s="50">
        <v>1459</v>
      </c>
      <c r="D37" s="50">
        <v>9147</v>
      </c>
      <c r="E37" s="50">
        <v>21880</v>
      </c>
      <c r="F37" s="50">
        <v>11018</v>
      </c>
      <c r="G37" s="50">
        <v>32898</v>
      </c>
    </row>
    <row r="38" spans="1:7" x14ac:dyDescent="0.25">
      <c r="A38" s="2" t="s">
        <v>77</v>
      </c>
      <c r="B38" s="50">
        <v>223</v>
      </c>
      <c r="C38" s="50">
        <v>12</v>
      </c>
      <c r="D38" s="50">
        <v>235</v>
      </c>
      <c r="E38" s="50">
        <v>484</v>
      </c>
      <c r="F38" s="50">
        <v>98</v>
      </c>
      <c r="G38" s="50">
        <v>582</v>
      </c>
    </row>
    <row r="39" spans="1:7" x14ac:dyDescent="0.25">
      <c r="A39" s="230" t="s">
        <v>76</v>
      </c>
      <c r="B39" s="230"/>
      <c r="C39" s="230"/>
      <c r="D39" s="230"/>
      <c r="E39" s="230"/>
      <c r="F39" s="230"/>
      <c r="G39" s="230"/>
    </row>
    <row r="40" spans="1:7" s="49" customFormat="1" x14ac:dyDescent="0.2">
      <c r="A40" s="52" t="s">
        <v>75</v>
      </c>
      <c r="B40" s="51">
        <v>185</v>
      </c>
      <c r="C40" s="51">
        <v>186</v>
      </c>
      <c r="D40" s="51">
        <v>371</v>
      </c>
      <c r="E40" s="51">
        <v>651</v>
      </c>
      <c r="F40" s="51">
        <v>1197</v>
      </c>
      <c r="G40" s="51">
        <v>1848</v>
      </c>
    </row>
    <row r="41" spans="1:7" x14ac:dyDescent="0.25">
      <c r="A41" s="2" t="s">
        <v>74</v>
      </c>
      <c r="B41" s="50"/>
      <c r="C41" s="50"/>
      <c r="D41" s="50"/>
      <c r="E41" s="50"/>
      <c r="F41" s="50"/>
      <c r="G41" s="50"/>
    </row>
    <row r="42" spans="1:7" x14ac:dyDescent="0.25">
      <c r="A42" s="19" t="s">
        <v>73</v>
      </c>
      <c r="B42" s="50">
        <v>146</v>
      </c>
      <c r="C42" s="50">
        <v>153</v>
      </c>
      <c r="D42" s="50">
        <v>298</v>
      </c>
      <c r="E42" s="50">
        <v>510</v>
      </c>
      <c r="F42" s="50">
        <v>981</v>
      </c>
      <c r="G42" s="50">
        <v>1491</v>
      </c>
    </row>
    <row r="43" spans="1:7" x14ac:dyDescent="0.25">
      <c r="A43" s="4" t="s">
        <v>72</v>
      </c>
      <c r="B43" s="50">
        <v>13141</v>
      </c>
      <c r="C43" s="50">
        <v>4408</v>
      </c>
      <c r="D43" s="50">
        <v>17549</v>
      </c>
      <c r="E43" s="50">
        <v>38704</v>
      </c>
      <c r="F43" s="50">
        <v>32749</v>
      </c>
      <c r="G43" s="50">
        <v>71453</v>
      </c>
    </row>
    <row r="44" spans="1:7" x14ac:dyDescent="0.2">
      <c r="A44" s="49" t="s">
        <v>9</v>
      </c>
      <c r="B44" s="48">
        <v>13326</v>
      </c>
      <c r="C44" s="48">
        <v>4594</v>
      </c>
      <c r="D44" s="48">
        <v>17920</v>
      </c>
      <c r="E44" s="48">
        <v>39355</v>
      </c>
      <c r="F44" s="48">
        <v>33946</v>
      </c>
      <c r="G44" s="48">
        <v>73302</v>
      </c>
    </row>
  </sheetData>
  <mergeCells count="9">
    <mergeCell ref="A2:A3"/>
    <mergeCell ref="E3:G3"/>
    <mergeCell ref="B3:D3"/>
    <mergeCell ref="A29:G29"/>
    <mergeCell ref="A39:G39"/>
    <mergeCell ref="A4:G4"/>
    <mergeCell ref="A10:G10"/>
    <mergeCell ref="A16:G16"/>
    <mergeCell ref="A22:G22"/>
  </mergeCells>
  <pageMargins left="0.74803149606299213" right="0.74803149606299213" top="0.62992125984251968" bottom="0.86614173228346458" header="0.51181102362204722" footer="0.59055118110236227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F4FDD5-B420-4DEE-BAA5-FB82DF42062F}">
  <dimension ref="A1:I18"/>
  <sheetViews>
    <sheetView workbookViewId="0"/>
  </sheetViews>
  <sheetFormatPr defaultRowHeight="11.25" x14ac:dyDescent="0.2"/>
  <cols>
    <col min="1" max="1" width="20" style="1" customWidth="1"/>
    <col min="2" max="2" width="10.42578125" style="1" customWidth="1"/>
    <col min="3" max="3" width="11.85546875" style="1" customWidth="1"/>
    <col min="4" max="9" width="10.42578125" style="1" customWidth="1"/>
    <col min="10" max="16384" width="9.140625" style="1"/>
  </cols>
  <sheetData>
    <row r="1" spans="1:9" ht="12" thickBot="1" x14ac:dyDescent="0.25">
      <c r="A1" s="62" t="s">
        <v>130</v>
      </c>
      <c r="B1" s="43"/>
      <c r="C1" s="43"/>
      <c r="D1" s="43"/>
      <c r="E1" s="43"/>
      <c r="F1" s="43"/>
      <c r="G1" s="43"/>
      <c r="H1" s="43"/>
      <c r="I1" s="43"/>
    </row>
    <row r="2" spans="1:9" s="2" customFormat="1" ht="33.75" x14ac:dyDescent="0.25">
      <c r="A2" s="61" t="s">
        <v>129</v>
      </c>
      <c r="B2" s="58" t="s">
        <v>128</v>
      </c>
      <c r="C2" s="58" t="s">
        <v>127</v>
      </c>
      <c r="D2" s="58" t="s">
        <v>126</v>
      </c>
      <c r="E2" s="58" t="s">
        <v>125</v>
      </c>
      <c r="F2" s="58" t="s">
        <v>124</v>
      </c>
      <c r="G2" s="58" t="s">
        <v>123</v>
      </c>
      <c r="H2" s="58" t="s">
        <v>77</v>
      </c>
      <c r="I2" s="57" t="s">
        <v>9</v>
      </c>
    </row>
    <row r="3" spans="1:9" x14ac:dyDescent="0.2">
      <c r="A3" s="234" t="s">
        <v>122</v>
      </c>
      <c r="B3" s="234"/>
      <c r="C3" s="234"/>
      <c r="D3" s="234"/>
      <c r="E3" s="234"/>
      <c r="F3" s="234"/>
      <c r="G3" s="234"/>
      <c r="H3" s="234"/>
      <c r="I3" s="234"/>
    </row>
    <row r="4" spans="1:9" x14ac:dyDescent="0.2">
      <c r="A4" s="1" t="s">
        <v>118</v>
      </c>
      <c r="B4" s="60">
        <f>4001+159+81+7068+72+226+145+16+1080</f>
        <v>12848</v>
      </c>
      <c r="C4" s="60">
        <v>7068</v>
      </c>
      <c r="D4" s="60">
        <f>55+147</f>
        <v>202</v>
      </c>
      <c r="E4" s="60">
        <f>+B4+D4</f>
        <v>13050</v>
      </c>
      <c r="F4" s="60">
        <v>31</v>
      </c>
      <c r="G4" s="60">
        <v>143</v>
      </c>
      <c r="H4" s="60">
        <f>I4-E4-F4-G4</f>
        <v>102</v>
      </c>
      <c r="I4" s="60">
        <v>13326</v>
      </c>
    </row>
    <row r="5" spans="1:9" x14ac:dyDescent="0.2">
      <c r="A5" s="1" t="s">
        <v>117</v>
      </c>
      <c r="B5" s="60">
        <f>2826+36+22+1110+81+77+24+2+250</f>
        <v>4428</v>
      </c>
      <c r="C5" s="60">
        <v>1110</v>
      </c>
      <c r="D5" s="60">
        <f>19+7</f>
        <v>26</v>
      </c>
      <c r="E5" s="60">
        <f>+B5+D5</f>
        <v>4454</v>
      </c>
      <c r="F5" s="60">
        <v>34</v>
      </c>
      <c r="G5" s="60">
        <v>74</v>
      </c>
      <c r="H5" s="60">
        <f>I5-E5-F5-G5</f>
        <v>32</v>
      </c>
      <c r="I5" s="60">
        <v>4594</v>
      </c>
    </row>
    <row r="6" spans="1:9" s="59" customFormat="1" x14ac:dyDescent="0.2">
      <c r="A6" s="59" t="s">
        <v>9</v>
      </c>
      <c r="B6" s="48">
        <f>6826+195+103+8178+153+303+169+19+1330</f>
        <v>17276</v>
      </c>
      <c r="C6" s="48">
        <v>8178</v>
      </c>
      <c r="D6" s="48">
        <f>74+153</f>
        <v>227</v>
      </c>
      <c r="E6" s="48">
        <f>+B6+D6</f>
        <v>17503</v>
      </c>
      <c r="F6" s="48">
        <v>65</v>
      </c>
      <c r="G6" s="48">
        <v>217</v>
      </c>
      <c r="H6" s="48">
        <v>133</v>
      </c>
      <c r="I6" s="48">
        <v>17920</v>
      </c>
    </row>
    <row r="7" spans="1:9" x14ac:dyDescent="0.2">
      <c r="A7" s="235" t="s">
        <v>121</v>
      </c>
      <c r="B7" s="235"/>
      <c r="C7" s="235"/>
      <c r="D7" s="235"/>
      <c r="E7" s="235"/>
      <c r="F7" s="235"/>
      <c r="G7" s="235"/>
      <c r="H7" s="235"/>
      <c r="I7" s="235"/>
    </row>
    <row r="8" spans="1:9" x14ac:dyDescent="0.2">
      <c r="A8" s="1" t="s">
        <v>118</v>
      </c>
      <c r="B8" s="60">
        <f>12602+471+236+20116+208+754+379+41+3225</f>
        <v>38032</v>
      </c>
      <c r="C8" s="60">
        <v>20116</v>
      </c>
      <c r="D8" s="60">
        <f>154+399</f>
        <v>553</v>
      </c>
      <c r="E8" s="60">
        <f>+D8+B8</f>
        <v>38585</v>
      </c>
      <c r="F8" s="60">
        <v>87</v>
      </c>
      <c r="G8" s="60">
        <v>393</v>
      </c>
      <c r="H8" s="60">
        <f>I8-E8-F8-G8</f>
        <v>290</v>
      </c>
      <c r="I8" s="60">
        <v>39355</v>
      </c>
    </row>
    <row r="9" spans="1:9" x14ac:dyDescent="0.2">
      <c r="A9" s="1" t="s">
        <v>117</v>
      </c>
      <c r="B9" s="60">
        <f>20790+248+160+8200+514+569+162+20+1901</f>
        <v>32564</v>
      </c>
      <c r="C9" s="60">
        <v>8200</v>
      </c>
      <c r="D9" s="60">
        <f>128+47</f>
        <v>175</v>
      </c>
      <c r="E9" s="60">
        <f>+D9+B9</f>
        <v>32739</v>
      </c>
      <c r="F9" s="60">
        <v>295</v>
      </c>
      <c r="G9" s="60">
        <v>626</v>
      </c>
      <c r="H9" s="60">
        <f>I9-E9-F9-G9</f>
        <v>286</v>
      </c>
      <c r="I9" s="60">
        <v>33946</v>
      </c>
    </row>
    <row r="10" spans="1:9" s="59" customFormat="1" x14ac:dyDescent="0.2">
      <c r="A10" s="59" t="s">
        <v>9</v>
      </c>
      <c r="B10" s="48">
        <f>33392+719+396+28316+722+1323+540+61+5126</f>
        <v>70595</v>
      </c>
      <c r="C10" s="48">
        <v>28316</v>
      </c>
      <c r="D10" s="48">
        <f>282+445</f>
        <v>727</v>
      </c>
      <c r="E10" s="48">
        <f>+D10+B10</f>
        <v>71322</v>
      </c>
      <c r="F10" s="48">
        <v>382</v>
      </c>
      <c r="G10" s="48">
        <v>1019</v>
      </c>
      <c r="H10" s="48">
        <f>I10-E10-F10-G10</f>
        <v>579</v>
      </c>
      <c r="I10" s="48">
        <v>73302</v>
      </c>
    </row>
    <row r="11" spans="1:9" x14ac:dyDescent="0.2">
      <c r="A11" s="235" t="s">
        <v>120</v>
      </c>
      <c r="B11" s="235"/>
      <c r="C11" s="235"/>
      <c r="D11" s="235"/>
      <c r="E11" s="235"/>
      <c r="F11" s="235"/>
      <c r="G11" s="235"/>
      <c r="H11" s="235"/>
      <c r="I11" s="235"/>
    </row>
    <row r="12" spans="1:9" x14ac:dyDescent="0.2">
      <c r="A12" s="1" t="s">
        <v>118</v>
      </c>
      <c r="B12" s="60">
        <f>56989+2823+944+39067+1309+7459+1989+100+5115</f>
        <v>115795</v>
      </c>
      <c r="C12" s="60">
        <v>39067</v>
      </c>
      <c r="D12" s="60">
        <f>957+3674</f>
        <v>4631</v>
      </c>
      <c r="E12" s="60">
        <f>+D12+B12</f>
        <v>120426</v>
      </c>
      <c r="F12" s="60">
        <v>327</v>
      </c>
      <c r="G12" s="60">
        <v>1318</v>
      </c>
      <c r="H12" s="60">
        <f>I12-E12-F12-G12</f>
        <v>910</v>
      </c>
      <c r="I12" s="60">
        <v>122981</v>
      </c>
    </row>
    <row r="13" spans="1:9" x14ac:dyDescent="0.2">
      <c r="A13" s="1" t="s">
        <v>117</v>
      </c>
      <c r="B13" s="60">
        <f>89459+1375+532+11264+2024+3393+346+29+2146</f>
        <v>110568</v>
      </c>
      <c r="C13" s="60">
        <v>11264</v>
      </c>
      <c r="D13" s="60">
        <f>914+251</f>
        <v>1165</v>
      </c>
      <c r="E13" s="60">
        <f>+D13+B13</f>
        <v>111733</v>
      </c>
      <c r="F13" s="60">
        <v>413</v>
      </c>
      <c r="G13" s="60">
        <v>1167</v>
      </c>
      <c r="H13" s="60">
        <v>596</v>
      </c>
      <c r="I13" s="60">
        <v>113909</v>
      </c>
    </row>
    <row r="14" spans="1:9" s="59" customFormat="1" x14ac:dyDescent="0.2">
      <c r="A14" s="59" t="s">
        <v>9</v>
      </c>
      <c r="B14" s="48">
        <f>146448+4198+1476+50331+3333+10852+2335+129+7261</f>
        <v>226363</v>
      </c>
      <c r="C14" s="48">
        <v>50331</v>
      </c>
      <c r="D14" s="48">
        <f>1871+3925</f>
        <v>5796</v>
      </c>
      <c r="E14" s="48">
        <f>+B14+D14</f>
        <v>232159</v>
      </c>
      <c r="F14" s="48">
        <v>740</v>
      </c>
      <c r="G14" s="48">
        <v>2485</v>
      </c>
      <c r="H14" s="48">
        <v>1505</v>
      </c>
      <c r="I14" s="48">
        <v>236890</v>
      </c>
    </row>
    <row r="15" spans="1:9" x14ac:dyDescent="0.2">
      <c r="A15" s="235" t="s">
        <v>119</v>
      </c>
      <c r="B15" s="235"/>
      <c r="C15" s="235"/>
      <c r="D15" s="235"/>
      <c r="E15" s="235"/>
      <c r="F15" s="235"/>
      <c r="G15" s="235"/>
      <c r="H15" s="235"/>
      <c r="I15" s="235"/>
    </row>
    <row r="16" spans="1:9" x14ac:dyDescent="0.2">
      <c r="A16" s="1" t="s">
        <v>118</v>
      </c>
      <c r="B16" s="60">
        <f t="shared" ref="B16:I18" si="0">+B12/B8*1000</f>
        <v>3044.6729070256624</v>
      </c>
      <c r="C16" s="60">
        <f t="shared" si="0"/>
        <v>1942.0859017697355</v>
      </c>
      <c r="D16" s="60">
        <f t="shared" si="0"/>
        <v>8374.321880650994</v>
      </c>
      <c r="E16" s="60">
        <f t="shared" si="0"/>
        <v>3121.057405727614</v>
      </c>
      <c r="F16" s="60">
        <f t="shared" si="0"/>
        <v>3758.6206896551726</v>
      </c>
      <c r="G16" s="60">
        <f t="shared" si="0"/>
        <v>3353.6895674300254</v>
      </c>
      <c r="H16" s="60">
        <f t="shared" si="0"/>
        <v>3137.9310344827586</v>
      </c>
      <c r="I16" s="60">
        <f t="shared" si="0"/>
        <v>3124.9142421547449</v>
      </c>
    </row>
    <row r="17" spans="1:9" x14ac:dyDescent="0.2">
      <c r="A17" s="1" t="s">
        <v>117</v>
      </c>
      <c r="B17" s="60">
        <f t="shared" si="0"/>
        <v>3395.4059697825819</v>
      </c>
      <c r="C17" s="60">
        <f t="shared" si="0"/>
        <v>1373.6585365853659</v>
      </c>
      <c r="D17" s="60">
        <f t="shared" si="0"/>
        <v>6657.1428571428578</v>
      </c>
      <c r="E17" s="60">
        <f t="shared" si="0"/>
        <v>3412.8409542136292</v>
      </c>
      <c r="F17" s="60">
        <f t="shared" si="0"/>
        <v>1400</v>
      </c>
      <c r="G17" s="60">
        <f t="shared" si="0"/>
        <v>1864.2172523961663</v>
      </c>
      <c r="H17" s="60">
        <f t="shared" si="0"/>
        <v>2083.9160839160836</v>
      </c>
      <c r="I17" s="60">
        <f t="shared" si="0"/>
        <v>3355.5941789901608</v>
      </c>
    </row>
    <row r="18" spans="1:9" x14ac:dyDescent="0.2">
      <c r="A18" s="59" t="s">
        <v>9</v>
      </c>
      <c r="B18" s="48">
        <f t="shared" si="0"/>
        <v>3206.5018769034637</v>
      </c>
      <c r="C18" s="48">
        <f t="shared" si="0"/>
        <v>1777.4756321514337</v>
      </c>
      <c r="D18" s="48">
        <f t="shared" si="0"/>
        <v>7972.4896836313619</v>
      </c>
      <c r="E18" s="48">
        <f t="shared" si="0"/>
        <v>3255.0825832141554</v>
      </c>
      <c r="F18" s="48">
        <f t="shared" si="0"/>
        <v>1937.1727748691098</v>
      </c>
      <c r="G18" s="48">
        <f t="shared" si="0"/>
        <v>2438.6653581943083</v>
      </c>
      <c r="H18" s="48">
        <f t="shared" si="0"/>
        <v>2599.3091537132987</v>
      </c>
      <c r="I18" s="48">
        <f t="shared" si="0"/>
        <v>3231.6989986630651</v>
      </c>
    </row>
  </sheetData>
  <mergeCells count="4">
    <mergeCell ref="A3:I3"/>
    <mergeCell ref="A7:I7"/>
    <mergeCell ref="A11:I11"/>
    <mergeCell ref="A15:I15"/>
  </mergeCells>
  <pageMargins left="0.74803149606299213" right="0.74803149606299213" top="0.62992125984251968" bottom="0.86614173228346458" header="0.51181102362204722" footer="0.59055118110236227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5EB21B-6BAD-402C-B61B-330A595786EA}">
  <dimension ref="A1:G44"/>
  <sheetViews>
    <sheetView workbookViewId="0"/>
  </sheetViews>
  <sheetFormatPr defaultRowHeight="11.25" x14ac:dyDescent="0.25"/>
  <cols>
    <col min="1" max="1" width="20.5703125" style="2" customWidth="1"/>
    <col min="2" max="5" width="11.7109375" style="2" customWidth="1"/>
    <col min="6" max="6" width="11.7109375" style="63" customWidth="1"/>
    <col min="7" max="7" width="11.7109375" style="2" customWidth="1"/>
    <col min="8" max="16384" width="9.140625" style="2"/>
  </cols>
  <sheetData>
    <row r="1" spans="1:7" ht="12" thickBot="1" x14ac:dyDescent="0.3">
      <c r="A1" s="76" t="s">
        <v>148</v>
      </c>
      <c r="B1" s="75"/>
      <c r="C1" s="75"/>
      <c r="D1" s="75"/>
      <c r="E1" s="75"/>
      <c r="F1" s="75"/>
      <c r="G1" s="75"/>
    </row>
    <row r="2" spans="1:7" x14ac:dyDescent="0.25">
      <c r="A2" s="220" t="s">
        <v>7</v>
      </c>
      <c r="B2" s="238">
        <v>2008</v>
      </c>
      <c r="C2" s="238"/>
      <c r="D2" s="239"/>
      <c r="E2" s="238">
        <v>2009</v>
      </c>
      <c r="F2" s="238"/>
      <c r="G2" s="239"/>
    </row>
    <row r="3" spans="1:7" x14ac:dyDescent="0.25">
      <c r="A3" s="237"/>
      <c r="B3" s="74" t="s">
        <v>147</v>
      </c>
      <c r="C3" s="74" t="s">
        <v>146</v>
      </c>
      <c r="D3" s="74" t="s">
        <v>145</v>
      </c>
      <c r="E3" s="74" t="s">
        <v>147</v>
      </c>
      <c r="F3" s="73" t="s">
        <v>146</v>
      </c>
      <c r="G3" s="72" t="s">
        <v>145</v>
      </c>
    </row>
    <row r="4" spans="1:7" s="53" customFormat="1" x14ac:dyDescent="0.2">
      <c r="A4" s="236" t="s">
        <v>144</v>
      </c>
      <c r="B4" s="236"/>
      <c r="C4" s="236"/>
      <c r="D4" s="236"/>
      <c r="E4" s="236"/>
      <c r="F4" s="236"/>
      <c r="G4" s="236"/>
    </row>
    <row r="5" spans="1:7" s="53" customFormat="1" x14ac:dyDescent="0.2">
      <c r="A5" s="34" t="s">
        <v>139</v>
      </c>
      <c r="B5" s="67">
        <v>875</v>
      </c>
      <c r="C5" s="71">
        <v>50669</v>
      </c>
      <c r="D5" s="67">
        <v>115669</v>
      </c>
      <c r="E5" s="67">
        <v>884</v>
      </c>
      <c r="F5" s="67">
        <v>52148</v>
      </c>
      <c r="G5" s="67">
        <v>118420</v>
      </c>
    </row>
    <row r="6" spans="1:7" x14ac:dyDescent="0.25">
      <c r="A6" s="2" t="s">
        <v>142</v>
      </c>
      <c r="B6" s="67">
        <v>23</v>
      </c>
      <c r="C6" s="71">
        <v>4491</v>
      </c>
      <c r="D6" s="67">
        <v>9171</v>
      </c>
      <c r="E6" s="67">
        <v>24</v>
      </c>
      <c r="F6" s="67">
        <v>4681</v>
      </c>
      <c r="G6" s="67">
        <v>9580</v>
      </c>
    </row>
    <row r="7" spans="1:7" x14ac:dyDescent="0.25">
      <c r="A7" s="2" t="s">
        <v>141</v>
      </c>
      <c r="B7" s="67">
        <v>170</v>
      </c>
      <c r="C7" s="71">
        <v>16130</v>
      </c>
      <c r="D7" s="67">
        <v>35694</v>
      </c>
      <c r="E7" s="67">
        <v>197</v>
      </c>
      <c r="F7" s="67">
        <v>18342</v>
      </c>
      <c r="G7" s="67">
        <v>40273</v>
      </c>
    </row>
    <row r="8" spans="1:7" x14ac:dyDescent="0.25">
      <c r="A8" s="2" t="s">
        <v>137</v>
      </c>
      <c r="B8" s="67">
        <v>473</v>
      </c>
      <c r="C8" s="71">
        <v>23171</v>
      </c>
      <c r="D8" s="67">
        <v>53782</v>
      </c>
      <c r="E8" s="67">
        <v>473</v>
      </c>
      <c r="F8" s="67">
        <v>22967</v>
      </c>
      <c r="G8" s="67">
        <v>53239</v>
      </c>
    </row>
    <row r="9" spans="1:7" x14ac:dyDescent="0.25">
      <c r="A9" s="2" t="s">
        <v>136</v>
      </c>
      <c r="B9" s="67">
        <v>159</v>
      </c>
      <c r="C9" s="71">
        <v>4843</v>
      </c>
      <c r="D9" s="67">
        <v>11882</v>
      </c>
      <c r="E9" s="67">
        <v>152</v>
      </c>
      <c r="F9" s="67">
        <v>4649</v>
      </c>
      <c r="G9" s="67">
        <v>11497</v>
      </c>
    </row>
    <row r="10" spans="1:7" x14ac:dyDescent="0.25">
      <c r="A10" s="2" t="s">
        <v>135</v>
      </c>
      <c r="B10" s="67">
        <v>50</v>
      </c>
      <c r="C10" s="71">
        <v>2034</v>
      </c>
      <c r="D10" s="67">
        <v>5140</v>
      </c>
      <c r="E10" s="67">
        <v>38</v>
      </c>
      <c r="F10" s="67">
        <v>1509</v>
      </c>
      <c r="G10" s="67">
        <v>3831</v>
      </c>
    </row>
    <row r="11" spans="1:7" x14ac:dyDescent="0.25">
      <c r="A11" s="4" t="s">
        <v>134</v>
      </c>
      <c r="B11" s="67">
        <v>2049</v>
      </c>
      <c r="C11" s="71">
        <v>32146</v>
      </c>
      <c r="D11" s="67">
        <v>187220</v>
      </c>
      <c r="E11" s="67">
        <v>2109</v>
      </c>
      <c r="F11" s="67">
        <v>65640</v>
      </c>
      <c r="G11" s="67">
        <v>183453</v>
      </c>
    </row>
    <row r="12" spans="1:7" x14ac:dyDescent="0.25">
      <c r="A12" s="4" t="s">
        <v>84</v>
      </c>
      <c r="B12" s="67">
        <v>1126</v>
      </c>
      <c r="C12" s="71">
        <v>15146</v>
      </c>
      <c r="D12" s="67">
        <v>38852</v>
      </c>
      <c r="E12" s="67">
        <v>1158</v>
      </c>
      <c r="F12" s="67">
        <v>15162</v>
      </c>
      <c r="G12" s="67">
        <v>39044</v>
      </c>
    </row>
    <row r="13" spans="1:7" x14ac:dyDescent="0.25">
      <c r="A13" s="4" t="s">
        <v>133</v>
      </c>
      <c r="B13" s="67">
        <v>208</v>
      </c>
      <c r="C13" s="71">
        <v>5838</v>
      </c>
      <c r="D13" s="67">
        <v>23374</v>
      </c>
      <c r="E13" s="67">
        <v>216</v>
      </c>
      <c r="F13" s="67">
        <v>5644</v>
      </c>
      <c r="G13" s="67">
        <v>22372</v>
      </c>
    </row>
    <row r="14" spans="1:7" x14ac:dyDescent="0.25">
      <c r="A14" s="4" t="s">
        <v>132</v>
      </c>
      <c r="B14" s="67">
        <v>120</v>
      </c>
      <c r="C14" s="71">
        <v>4177</v>
      </c>
      <c r="D14" s="67">
        <v>16234</v>
      </c>
      <c r="E14" s="67">
        <v>132</v>
      </c>
      <c r="F14" s="67">
        <v>4908</v>
      </c>
      <c r="G14" s="67">
        <v>18619</v>
      </c>
    </row>
    <row r="15" spans="1:7" x14ac:dyDescent="0.25">
      <c r="A15" s="4" t="s">
        <v>131</v>
      </c>
      <c r="B15" s="67">
        <v>346</v>
      </c>
      <c r="C15" s="71">
        <v>6985</v>
      </c>
      <c r="D15" s="67">
        <v>21087</v>
      </c>
      <c r="E15" s="67">
        <v>354</v>
      </c>
      <c r="F15" s="67">
        <v>7163</v>
      </c>
      <c r="G15" s="67">
        <v>21516</v>
      </c>
    </row>
    <row r="16" spans="1:7" x14ac:dyDescent="0.25">
      <c r="A16" s="4" t="s">
        <v>83</v>
      </c>
      <c r="B16" s="67">
        <v>249</v>
      </c>
      <c r="C16" s="70" t="s">
        <v>3</v>
      </c>
      <c r="D16" s="67">
        <v>87673</v>
      </c>
      <c r="E16" s="67">
        <v>249</v>
      </c>
      <c r="F16" s="70" t="s">
        <v>3</v>
      </c>
      <c r="G16" s="67">
        <v>81902</v>
      </c>
    </row>
    <row r="17" spans="1:7" x14ac:dyDescent="0.25">
      <c r="A17" s="8" t="s">
        <v>9</v>
      </c>
      <c r="B17" s="68">
        <v>2924</v>
      </c>
      <c r="C17" s="69">
        <v>82815</v>
      </c>
      <c r="D17" s="68">
        <v>302889</v>
      </c>
      <c r="E17" s="68">
        <v>2993</v>
      </c>
      <c r="F17" s="68">
        <v>85025</v>
      </c>
      <c r="G17" s="68">
        <v>301873</v>
      </c>
    </row>
    <row r="18" spans="1:7" x14ac:dyDescent="0.25">
      <c r="A18" s="232" t="s">
        <v>143</v>
      </c>
      <c r="B18" s="232"/>
      <c r="C18" s="232"/>
      <c r="D18" s="232"/>
      <c r="E18" s="232"/>
      <c r="F18" s="232"/>
      <c r="G18" s="232"/>
    </row>
    <row r="19" spans="1:7" s="53" customFormat="1" x14ac:dyDescent="0.2">
      <c r="A19" s="34" t="s">
        <v>139</v>
      </c>
      <c r="B19" s="41">
        <v>145</v>
      </c>
      <c r="C19" s="66">
        <v>16122</v>
      </c>
      <c r="D19" s="41">
        <v>34363</v>
      </c>
      <c r="E19" s="41">
        <v>161</v>
      </c>
      <c r="F19" s="41">
        <v>17283</v>
      </c>
      <c r="G19" s="41">
        <v>36714</v>
      </c>
    </row>
    <row r="20" spans="1:7" x14ac:dyDescent="0.2">
      <c r="A20" s="2" t="s">
        <v>142</v>
      </c>
      <c r="B20" s="41">
        <v>16</v>
      </c>
      <c r="C20" s="66">
        <v>3655</v>
      </c>
      <c r="D20" s="41">
        <v>7460</v>
      </c>
      <c r="E20" s="41">
        <v>16</v>
      </c>
      <c r="F20" s="41">
        <v>3663</v>
      </c>
      <c r="G20" s="41">
        <v>7424</v>
      </c>
    </row>
    <row r="21" spans="1:7" x14ac:dyDescent="0.2">
      <c r="A21" s="2" t="s">
        <v>141</v>
      </c>
      <c r="B21" s="41">
        <v>44</v>
      </c>
      <c r="C21" s="66">
        <v>6429</v>
      </c>
      <c r="D21" s="41">
        <v>13236</v>
      </c>
      <c r="E21" s="41">
        <v>54</v>
      </c>
      <c r="F21" s="41">
        <v>7621</v>
      </c>
      <c r="G21" s="41">
        <v>15729</v>
      </c>
    </row>
    <row r="22" spans="1:7" x14ac:dyDescent="0.2">
      <c r="A22" s="2" t="s">
        <v>137</v>
      </c>
      <c r="B22" s="41">
        <v>71</v>
      </c>
      <c r="C22" s="66">
        <v>5389</v>
      </c>
      <c r="D22" s="41">
        <v>11920</v>
      </c>
      <c r="E22" s="41">
        <v>76</v>
      </c>
      <c r="F22" s="41">
        <v>5296</v>
      </c>
      <c r="G22" s="41">
        <v>11594</v>
      </c>
    </row>
    <row r="23" spans="1:7" x14ac:dyDescent="0.2">
      <c r="A23" s="2" t="s">
        <v>136</v>
      </c>
      <c r="B23" s="41">
        <v>10</v>
      </c>
      <c r="C23" s="66">
        <v>430</v>
      </c>
      <c r="D23" s="41">
        <v>1128</v>
      </c>
      <c r="E23" s="41">
        <v>10</v>
      </c>
      <c r="F23" s="41">
        <v>535</v>
      </c>
      <c r="G23" s="41">
        <v>1408</v>
      </c>
    </row>
    <row r="24" spans="1:7" x14ac:dyDescent="0.2">
      <c r="A24" s="2" t="s">
        <v>135</v>
      </c>
      <c r="B24" s="41">
        <v>4</v>
      </c>
      <c r="C24" s="66">
        <v>219</v>
      </c>
      <c r="D24" s="41">
        <v>619</v>
      </c>
      <c r="E24" s="41">
        <v>5</v>
      </c>
      <c r="F24" s="41">
        <v>168</v>
      </c>
      <c r="G24" s="41">
        <v>559</v>
      </c>
    </row>
    <row r="25" spans="1:7" x14ac:dyDescent="0.2">
      <c r="A25" s="4" t="s">
        <v>134</v>
      </c>
      <c r="B25" s="41">
        <v>72</v>
      </c>
      <c r="C25" s="66">
        <v>1738</v>
      </c>
      <c r="D25" s="41">
        <v>5988</v>
      </c>
      <c r="E25" s="41">
        <v>82</v>
      </c>
      <c r="F25" s="41">
        <v>2103</v>
      </c>
      <c r="G25" s="41">
        <v>6209</v>
      </c>
    </row>
    <row r="26" spans="1:7" x14ac:dyDescent="0.2">
      <c r="A26" s="4" t="s">
        <v>84</v>
      </c>
      <c r="B26" s="41">
        <v>50</v>
      </c>
      <c r="C26" s="66">
        <v>955</v>
      </c>
      <c r="D26" s="41">
        <v>2163</v>
      </c>
      <c r="E26" s="41">
        <v>58</v>
      </c>
      <c r="F26" s="41">
        <v>976</v>
      </c>
      <c r="G26" s="41">
        <v>2244</v>
      </c>
    </row>
    <row r="27" spans="1:7" x14ac:dyDescent="0.2">
      <c r="A27" s="4" t="s">
        <v>133</v>
      </c>
      <c r="B27" s="41">
        <v>8</v>
      </c>
      <c r="C27" s="66">
        <v>383</v>
      </c>
      <c r="D27" s="41">
        <v>1657</v>
      </c>
      <c r="E27" s="41">
        <v>10</v>
      </c>
      <c r="F27" s="41">
        <v>456</v>
      </c>
      <c r="G27" s="41">
        <v>1980</v>
      </c>
    </row>
    <row r="28" spans="1:7" x14ac:dyDescent="0.2">
      <c r="A28" s="4" t="s">
        <v>132</v>
      </c>
      <c r="B28" s="41">
        <v>9</v>
      </c>
      <c r="C28" s="66">
        <v>400</v>
      </c>
      <c r="D28" s="41">
        <v>1140</v>
      </c>
      <c r="E28" s="41">
        <v>8</v>
      </c>
      <c r="F28" s="41">
        <v>248</v>
      </c>
      <c r="G28" s="41">
        <v>964</v>
      </c>
    </row>
    <row r="29" spans="1:7" x14ac:dyDescent="0.2">
      <c r="A29" s="4" t="s">
        <v>131</v>
      </c>
      <c r="B29" s="41" t="s">
        <v>3</v>
      </c>
      <c r="C29" s="66" t="s">
        <v>3</v>
      </c>
      <c r="D29" s="41" t="s">
        <v>3</v>
      </c>
      <c r="E29" s="41">
        <v>1</v>
      </c>
      <c r="F29" s="41">
        <v>42</v>
      </c>
      <c r="G29" s="41">
        <v>68</v>
      </c>
    </row>
    <row r="30" spans="1:7" x14ac:dyDescent="0.2">
      <c r="A30" s="4" t="s">
        <v>83</v>
      </c>
      <c r="B30" s="41">
        <v>5</v>
      </c>
      <c r="C30" s="66" t="s">
        <v>3</v>
      </c>
      <c r="D30" s="41">
        <v>1028</v>
      </c>
      <c r="E30" s="41">
        <v>5</v>
      </c>
      <c r="F30" s="66" t="s">
        <v>3</v>
      </c>
      <c r="G30" s="41">
        <v>953</v>
      </c>
    </row>
    <row r="31" spans="1:7" x14ac:dyDescent="0.2">
      <c r="A31" s="8" t="s">
        <v>9</v>
      </c>
      <c r="B31" s="64">
        <f>SUM(B20:B24,B26:B30)</f>
        <v>217</v>
      </c>
      <c r="C31" s="65">
        <f>SUM(C20:C24,C26:C30)</f>
        <v>17860</v>
      </c>
      <c r="D31" s="64">
        <f>SUM(D20:D24,D26:D30)</f>
        <v>40351</v>
      </c>
      <c r="E31" s="64">
        <v>243</v>
      </c>
      <c r="F31" s="64">
        <v>19005</v>
      </c>
      <c r="G31" s="64">
        <v>42923</v>
      </c>
    </row>
    <row r="32" spans="1:7" x14ac:dyDescent="0.25">
      <c r="A32" s="232" t="s">
        <v>140</v>
      </c>
      <c r="B32" s="232"/>
      <c r="C32" s="232"/>
      <c r="D32" s="232"/>
      <c r="E32" s="232"/>
      <c r="F32" s="232"/>
      <c r="G32" s="232"/>
    </row>
    <row r="33" spans="1:7" s="53" customFormat="1" x14ac:dyDescent="0.2">
      <c r="A33" s="34" t="s">
        <v>139</v>
      </c>
      <c r="B33" s="41">
        <v>161</v>
      </c>
      <c r="C33" s="66">
        <v>11214</v>
      </c>
      <c r="D33" s="41">
        <v>27052</v>
      </c>
      <c r="E33" s="41">
        <v>161</v>
      </c>
      <c r="F33" s="66">
        <v>11191</v>
      </c>
      <c r="G33" s="41">
        <v>27289</v>
      </c>
    </row>
    <row r="34" spans="1:7" x14ac:dyDescent="0.2">
      <c r="A34" s="2" t="s">
        <v>138</v>
      </c>
      <c r="B34" s="41">
        <v>26</v>
      </c>
      <c r="C34" s="66">
        <v>3430</v>
      </c>
      <c r="D34" s="41">
        <v>8009</v>
      </c>
      <c r="E34" s="41">
        <v>29</v>
      </c>
      <c r="F34" s="66">
        <v>3546</v>
      </c>
      <c r="G34" s="41">
        <v>8235</v>
      </c>
    </row>
    <row r="35" spans="1:7" x14ac:dyDescent="0.2">
      <c r="A35" s="2" t="s">
        <v>137</v>
      </c>
      <c r="B35" s="41">
        <v>90</v>
      </c>
      <c r="C35" s="66">
        <v>5816</v>
      </c>
      <c r="D35" s="41">
        <v>14179</v>
      </c>
      <c r="E35" s="41">
        <v>90</v>
      </c>
      <c r="F35" s="66">
        <v>5950</v>
      </c>
      <c r="G35" s="41">
        <v>14882</v>
      </c>
    </row>
    <row r="36" spans="1:7" x14ac:dyDescent="0.2">
      <c r="A36" s="2" t="s">
        <v>136</v>
      </c>
      <c r="B36" s="41">
        <v>33</v>
      </c>
      <c r="C36" s="66">
        <v>1488</v>
      </c>
      <c r="D36" s="41">
        <v>3692</v>
      </c>
      <c r="E36" s="41">
        <v>31</v>
      </c>
      <c r="F36" s="66">
        <v>1279</v>
      </c>
      <c r="G36" s="41">
        <v>3174</v>
      </c>
    </row>
    <row r="37" spans="1:7" x14ac:dyDescent="0.2">
      <c r="A37" s="2" t="s">
        <v>135</v>
      </c>
      <c r="B37" s="41">
        <v>12</v>
      </c>
      <c r="C37" s="66">
        <v>480</v>
      </c>
      <c r="D37" s="41">
        <v>1172</v>
      </c>
      <c r="E37" s="41">
        <v>11</v>
      </c>
      <c r="F37" s="66">
        <v>416</v>
      </c>
      <c r="G37" s="41">
        <v>998</v>
      </c>
    </row>
    <row r="38" spans="1:7" x14ac:dyDescent="0.2">
      <c r="A38" s="4" t="s">
        <v>134</v>
      </c>
      <c r="B38" s="41">
        <v>316</v>
      </c>
      <c r="C38" s="66">
        <v>6253</v>
      </c>
      <c r="D38" s="41">
        <v>45332</v>
      </c>
      <c r="E38" s="67">
        <v>310</v>
      </c>
      <c r="F38" s="67">
        <v>15438</v>
      </c>
      <c r="G38" s="67">
        <v>42920</v>
      </c>
    </row>
    <row r="39" spans="1:7" x14ac:dyDescent="0.2">
      <c r="A39" s="4" t="s">
        <v>84</v>
      </c>
      <c r="B39" s="41">
        <v>135</v>
      </c>
      <c r="C39" s="66">
        <v>2001</v>
      </c>
      <c r="D39" s="41">
        <v>5267</v>
      </c>
      <c r="E39" s="41">
        <v>133</v>
      </c>
      <c r="F39" s="66">
        <v>1922</v>
      </c>
      <c r="G39" s="41">
        <v>5104</v>
      </c>
    </row>
    <row r="40" spans="1:7" x14ac:dyDescent="0.2">
      <c r="A40" s="4" t="s">
        <v>133</v>
      </c>
      <c r="B40" s="41">
        <v>18</v>
      </c>
      <c r="C40" s="66">
        <v>368</v>
      </c>
      <c r="D40" s="41">
        <v>1748</v>
      </c>
      <c r="E40" s="41">
        <v>16</v>
      </c>
      <c r="F40" s="66">
        <v>319</v>
      </c>
      <c r="G40" s="41">
        <v>1340</v>
      </c>
    </row>
    <row r="41" spans="1:7" x14ac:dyDescent="0.2">
      <c r="A41" s="4" t="s">
        <v>132</v>
      </c>
      <c r="B41" s="41">
        <v>14</v>
      </c>
      <c r="C41" s="66">
        <v>1311</v>
      </c>
      <c r="D41" s="41">
        <v>5307</v>
      </c>
      <c r="E41" s="41">
        <v>23</v>
      </c>
      <c r="F41" s="66">
        <v>1584</v>
      </c>
      <c r="G41" s="41">
        <v>6577</v>
      </c>
    </row>
    <row r="42" spans="1:7" x14ac:dyDescent="0.2">
      <c r="A42" s="4" t="s">
        <v>131</v>
      </c>
      <c r="B42" s="41">
        <v>103</v>
      </c>
      <c r="C42" s="66">
        <v>2573</v>
      </c>
      <c r="D42" s="41">
        <v>7585</v>
      </c>
      <c r="E42" s="41">
        <v>95</v>
      </c>
      <c r="F42" s="66">
        <v>2377</v>
      </c>
      <c r="G42" s="41">
        <v>6805</v>
      </c>
    </row>
    <row r="43" spans="1:7" x14ac:dyDescent="0.2">
      <c r="A43" s="4" t="s">
        <v>83</v>
      </c>
      <c r="B43" s="41">
        <v>46</v>
      </c>
      <c r="C43" s="66" t="s">
        <v>3</v>
      </c>
      <c r="D43" s="41">
        <v>25425</v>
      </c>
      <c r="E43" s="41">
        <v>43</v>
      </c>
      <c r="F43" s="66" t="s">
        <v>3</v>
      </c>
      <c r="G43" s="41">
        <v>23094</v>
      </c>
    </row>
    <row r="44" spans="1:7" x14ac:dyDescent="0.2">
      <c r="A44" s="8" t="s">
        <v>9</v>
      </c>
      <c r="B44" s="64">
        <v>477</v>
      </c>
      <c r="C44" s="65">
        <v>17467</v>
      </c>
      <c r="D44" s="64">
        <v>72384</v>
      </c>
      <c r="E44" s="64">
        <v>471</v>
      </c>
      <c r="F44" s="65">
        <v>17393</v>
      </c>
      <c r="G44" s="64">
        <v>70209</v>
      </c>
    </row>
  </sheetData>
  <mergeCells count="6">
    <mergeCell ref="A18:G18"/>
    <mergeCell ref="A32:G32"/>
    <mergeCell ref="A4:G4"/>
    <mergeCell ref="A2:A3"/>
    <mergeCell ref="B2:D2"/>
    <mergeCell ref="E2:G2"/>
  </mergeCells>
  <pageMargins left="0.74803149606299213" right="0.74803149606299213" top="0.62992125984251968" bottom="0.86614173228346458" header="0.51181102362204722" footer="0.59055118110236227"/>
  <pageSetup paperSize="9" orientation="portrait" cellComments="atEnd" r:id="rId1"/>
  <headerFooter alignWithMargins="0"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CB3507-7596-4A24-A9EB-CE925D8597E3}">
  <dimension ref="A1:J31"/>
  <sheetViews>
    <sheetView workbookViewId="0"/>
  </sheetViews>
  <sheetFormatPr defaultRowHeight="11.25" x14ac:dyDescent="0.2"/>
  <cols>
    <col min="1" max="1" width="14.7109375" style="1" customWidth="1"/>
    <col min="2" max="3" width="10.140625" style="1" customWidth="1"/>
    <col min="4" max="4" width="10.140625" style="77" customWidth="1"/>
    <col min="5" max="10" width="10.140625" style="1" customWidth="1"/>
    <col min="11" max="16384" width="9.140625" style="1"/>
  </cols>
  <sheetData>
    <row r="1" spans="1:10" s="85" customFormat="1" ht="12" thickBot="1" x14ac:dyDescent="0.25">
      <c r="A1" s="62" t="s">
        <v>161</v>
      </c>
      <c r="B1" s="43"/>
      <c r="C1" s="43"/>
      <c r="D1" s="43"/>
      <c r="E1" s="43"/>
      <c r="F1" s="43"/>
      <c r="G1" s="43"/>
      <c r="H1" s="43"/>
      <c r="I1" s="43"/>
      <c r="J1" s="43"/>
    </row>
    <row r="2" spans="1:10" s="5" customFormat="1" x14ac:dyDescent="0.25">
      <c r="A2" s="218" t="s">
        <v>7</v>
      </c>
      <c r="B2" s="240" t="s">
        <v>144</v>
      </c>
      <c r="C2" s="217" t="s">
        <v>15</v>
      </c>
      <c r="D2" s="242"/>
      <c r="E2" s="242"/>
      <c r="F2" s="242"/>
      <c r="G2" s="242"/>
      <c r="H2" s="242"/>
      <c r="I2" s="242"/>
      <c r="J2" s="242"/>
    </row>
    <row r="3" spans="1:10" s="5" customFormat="1" ht="33.75" x14ac:dyDescent="0.25">
      <c r="A3" s="229"/>
      <c r="B3" s="241"/>
      <c r="C3" s="83" t="s">
        <v>160</v>
      </c>
      <c r="D3" s="84" t="s">
        <v>140</v>
      </c>
      <c r="E3" s="83" t="s">
        <v>159</v>
      </c>
      <c r="F3" s="83" t="s">
        <v>158</v>
      </c>
      <c r="G3" s="83" t="s">
        <v>157</v>
      </c>
      <c r="H3" s="83" t="s">
        <v>156</v>
      </c>
      <c r="I3" s="83" t="s">
        <v>155</v>
      </c>
      <c r="J3" s="82" t="s">
        <v>154</v>
      </c>
    </row>
    <row r="4" spans="1:10" x14ac:dyDescent="0.2">
      <c r="A4" s="236" t="s">
        <v>153</v>
      </c>
      <c r="B4" s="236"/>
      <c r="C4" s="236"/>
      <c r="D4" s="236"/>
      <c r="E4" s="236"/>
      <c r="F4" s="236"/>
      <c r="G4" s="236"/>
      <c r="H4" s="236"/>
      <c r="I4" s="236"/>
      <c r="J4" s="236"/>
    </row>
    <row r="5" spans="1:10" x14ac:dyDescent="0.2">
      <c r="A5" s="34" t="s">
        <v>151</v>
      </c>
      <c r="B5" s="52">
        <v>3923</v>
      </c>
      <c r="C5" s="52">
        <v>374</v>
      </c>
      <c r="D5" s="81">
        <v>763</v>
      </c>
      <c r="E5" s="52">
        <v>165</v>
      </c>
      <c r="F5" s="52">
        <v>365</v>
      </c>
      <c r="G5" s="52">
        <v>160</v>
      </c>
      <c r="H5" s="52">
        <v>301</v>
      </c>
      <c r="I5" s="81">
        <v>39</v>
      </c>
      <c r="J5" s="52">
        <v>73</v>
      </c>
    </row>
    <row r="6" spans="1:10" x14ac:dyDescent="0.2">
      <c r="A6" s="4" t="s">
        <v>150</v>
      </c>
      <c r="B6" s="67">
        <v>3228</v>
      </c>
      <c r="C6" s="67">
        <v>1972</v>
      </c>
      <c r="D6" s="71">
        <v>292</v>
      </c>
      <c r="E6" s="67">
        <v>20</v>
      </c>
      <c r="F6" s="67">
        <v>65</v>
      </c>
      <c r="G6" s="67">
        <v>39</v>
      </c>
      <c r="H6" s="67">
        <v>185</v>
      </c>
      <c r="I6" s="71">
        <v>5</v>
      </c>
      <c r="J6" s="67">
        <v>6</v>
      </c>
    </row>
    <row r="7" spans="1:10" x14ac:dyDescent="0.2">
      <c r="A7" s="21" t="s">
        <v>9</v>
      </c>
      <c r="B7" s="79">
        <v>7151</v>
      </c>
      <c r="C7" s="79">
        <v>2346</v>
      </c>
      <c r="D7" s="80">
        <v>1055</v>
      </c>
      <c r="E7" s="79">
        <v>185</v>
      </c>
      <c r="F7" s="79">
        <v>430</v>
      </c>
      <c r="G7" s="79">
        <v>199</v>
      </c>
      <c r="H7" s="79">
        <v>485</v>
      </c>
      <c r="I7" s="80">
        <v>44</v>
      </c>
      <c r="J7" s="79">
        <v>79</v>
      </c>
    </row>
    <row r="8" spans="1:10" x14ac:dyDescent="0.2">
      <c r="A8" s="2" t="s">
        <v>74</v>
      </c>
      <c r="B8" s="67"/>
      <c r="C8" s="67"/>
      <c r="D8" s="71"/>
      <c r="E8" s="67"/>
      <c r="F8" s="67"/>
      <c r="G8" s="67"/>
      <c r="H8" s="67"/>
      <c r="I8" s="67"/>
      <c r="J8" s="67"/>
    </row>
    <row r="9" spans="1:10" x14ac:dyDescent="0.2">
      <c r="A9" s="17" t="s">
        <v>85</v>
      </c>
      <c r="B9" s="67">
        <v>5179</v>
      </c>
      <c r="C9" s="67">
        <v>2177</v>
      </c>
      <c r="D9" s="71">
        <v>694</v>
      </c>
      <c r="E9" s="67">
        <v>132</v>
      </c>
      <c r="F9" s="67">
        <v>261</v>
      </c>
      <c r="G9" s="67">
        <v>110</v>
      </c>
      <c r="H9" s="67">
        <v>376</v>
      </c>
      <c r="I9" s="71">
        <v>12</v>
      </c>
      <c r="J9" s="67">
        <v>37</v>
      </c>
    </row>
    <row r="10" spans="1:10" x14ac:dyDescent="0.2">
      <c r="A10" s="17" t="s">
        <v>84</v>
      </c>
      <c r="B10" s="67">
        <v>801</v>
      </c>
      <c r="C10" s="67">
        <v>80</v>
      </c>
      <c r="D10" s="71">
        <v>58</v>
      </c>
      <c r="E10" s="67">
        <v>30</v>
      </c>
      <c r="F10" s="67">
        <v>73</v>
      </c>
      <c r="G10" s="67">
        <v>40</v>
      </c>
      <c r="H10" s="67">
        <v>53</v>
      </c>
      <c r="I10" s="71">
        <v>9</v>
      </c>
      <c r="J10" s="67">
        <v>3</v>
      </c>
    </row>
    <row r="11" spans="1:10" x14ac:dyDescent="0.2">
      <c r="A11" s="17" t="s">
        <v>133</v>
      </c>
      <c r="B11" s="67">
        <v>241</v>
      </c>
      <c r="C11" s="67">
        <v>25</v>
      </c>
      <c r="D11" s="71">
        <v>12</v>
      </c>
      <c r="E11" s="67">
        <v>7</v>
      </c>
      <c r="F11" s="67">
        <v>37</v>
      </c>
      <c r="G11" s="67">
        <v>20</v>
      </c>
      <c r="H11" s="67">
        <v>10</v>
      </c>
      <c r="I11" s="78" t="s">
        <v>3</v>
      </c>
      <c r="J11" s="67">
        <v>4</v>
      </c>
    </row>
    <row r="12" spans="1:10" x14ac:dyDescent="0.2">
      <c r="A12" s="17" t="s">
        <v>132</v>
      </c>
      <c r="B12" s="67">
        <v>219</v>
      </c>
      <c r="C12" s="67">
        <v>39</v>
      </c>
      <c r="D12" s="71">
        <v>62</v>
      </c>
      <c r="E12" s="67">
        <v>2</v>
      </c>
      <c r="F12" s="67">
        <v>26</v>
      </c>
      <c r="G12" s="67">
        <v>12</v>
      </c>
      <c r="H12" s="67">
        <v>2</v>
      </c>
      <c r="I12" s="71">
        <v>4</v>
      </c>
      <c r="J12" s="67">
        <v>2</v>
      </c>
    </row>
    <row r="13" spans="1:10" x14ac:dyDescent="0.2">
      <c r="A13" s="17" t="s">
        <v>131</v>
      </c>
      <c r="B13" s="67">
        <v>305</v>
      </c>
      <c r="C13" s="71">
        <v>0</v>
      </c>
      <c r="D13" s="71">
        <v>73</v>
      </c>
      <c r="E13" s="67">
        <v>9</v>
      </c>
      <c r="F13" s="67">
        <v>22</v>
      </c>
      <c r="G13" s="67">
        <v>8</v>
      </c>
      <c r="H13" s="67">
        <v>7</v>
      </c>
      <c r="I13" s="71">
        <v>8</v>
      </c>
      <c r="J13" s="67">
        <v>25</v>
      </c>
    </row>
    <row r="14" spans="1:10" x14ac:dyDescent="0.2">
      <c r="A14" s="17" t="s">
        <v>83</v>
      </c>
      <c r="B14" s="67">
        <v>405</v>
      </c>
      <c r="C14" s="67">
        <v>25</v>
      </c>
      <c r="D14" s="71">
        <v>155</v>
      </c>
      <c r="E14" s="67">
        <v>5</v>
      </c>
      <c r="F14" s="67">
        <v>11</v>
      </c>
      <c r="G14" s="67">
        <v>9</v>
      </c>
      <c r="H14" s="67">
        <v>37</v>
      </c>
      <c r="I14" s="71">
        <v>11</v>
      </c>
      <c r="J14" s="67">
        <v>9</v>
      </c>
    </row>
    <row r="15" spans="1:10" x14ac:dyDescent="0.2">
      <c r="A15" s="232" t="s">
        <v>152</v>
      </c>
      <c r="B15" s="232"/>
      <c r="C15" s="232"/>
      <c r="D15" s="232"/>
      <c r="E15" s="232"/>
      <c r="F15" s="232"/>
      <c r="G15" s="232"/>
      <c r="H15" s="232"/>
      <c r="I15" s="232"/>
      <c r="J15" s="232"/>
    </row>
    <row r="16" spans="1:10" x14ac:dyDescent="0.2">
      <c r="A16" s="4" t="s">
        <v>151</v>
      </c>
      <c r="B16" s="67">
        <v>9490</v>
      </c>
      <c r="C16" s="67">
        <v>779</v>
      </c>
      <c r="D16" s="71">
        <v>2225</v>
      </c>
      <c r="E16" s="67">
        <v>328</v>
      </c>
      <c r="F16" s="67">
        <v>813</v>
      </c>
      <c r="G16" s="67">
        <v>336</v>
      </c>
      <c r="H16" s="67">
        <v>785</v>
      </c>
      <c r="I16" s="71">
        <v>91</v>
      </c>
      <c r="J16" s="67">
        <v>163</v>
      </c>
    </row>
    <row r="17" spans="1:10" x14ac:dyDescent="0.2">
      <c r="A17" s="4" t="s">
        <v>150</v>
      </c>
      <c r="B17" s="67">
        <v>9220</v>
      </c>
      <c r="C17" s="67">
        <v>4815</v>
      </c>
      <c r="D17" s="71">
        <v>1526</v>
      </c>
      <c r="E17" s="67">
        <v>52</v>
      </c>
      <c r="F17" s="67">
        <v>177</v>
      </c>
      <c r="G17" s="67">
        <v>144</v>
      </c>
      <c r="H17" s="67">
        <v>687</v>
      </c>
      <c r="I17" s="71">
        <v>19</v>
      </c>
      <c r="J17" s="67">
        <v>31</v>
      </c>
    </row>
    <row r="18" spans="1:10" x14ac:dyDescent="0.2">
      <c r="A18" s="21" t="s">
        <v>9</v>
      </c>
      <c r="B18" s="79">
        <v>18710</v>
      </c>
      <c r="C18" s="79">
        <v>5593</v>
      </c>
      <c r="D18" s="80">
        <v>3751</v>
      </c>
      <c r="E18" s="79">
        <v>381</v>
      </c>
      <c r="F18" s="79">
        <v>989</v>
      </c>
      <c r="G18" s="79">
        <v>479</v>
      </c>
      <c r="H18" s="79">
        <v>1472</v>
      </c>
      <c r="I18" s="80">
        <v>110</v>
      </c>
      <c r="J18" s="79">
        <v>194</v>
      </c>
    </row>
    <row r="19" spans="1:10" x14ac:dyDescent="0.2">
      <c r="A19" s="17" t="s">
        <v>85</v>
      </c>
      <c r="B19" s="67">
        <v>13103</v>
      </c>
      <c r="C19" s="67">
        <v>5122</v>
      </c>
      <c r="D19" s="71">
        <v>2390</v>
      </c>
      <c r="E19" s="67">
        <v>269</v>
      </c>
      <c r="F19" s="67">
        <v>586</v>
      </c>
      <c r="G19" s="67">
        <v>281</v>
      </c>
      <c r="H19" s="67">
        <v>1093</v>
      </c>
      <c r="I19" s="71">
        <v>25</v>
      </c>
      <c r="J19" s="67">
        <v>80</v>
      </c>
    </row>
    <row r="20" spans="1:10" x14ac:dyDescent="0.2">
      <c r="A20" s="17" t="s">
        <v>84</v>
      </c>
      <c r="B20" s="67">
        <v>1872</v>
      </c>
      <c r="C20" s="67">
        <v>204</v>
      </c>
      <c r="D20" s="71">
        <v>179</v>
      </c>
      <c r="E20" s="67">
        <v>62</v>
      </c>
      <c r="F20" s="67">
        <v>168</v>
      </c>
      <c r="G20" s="67">
        <v>86</v>
      </c>
      <c r="H20" s="67">
        <v>126</v>
      </c>
      <c r="I20" s="71">
        <v>21</v>
      </c>
      <c r="J20" s="67">
        <v>5</v>
      </c>
    </row>
    <row r="21" spans="1:10" x14ac:dyDescent="0.2">
      <c r="A21" s="17" t="s">
        <v>133</v>
      </c>
      <c r="B21" s="67">
        <v>588</v>
      </c>
      <c r="C21" s="67">
        <v>72</v>
      </c>
      <c r="D21" s="71">
        <v>40</v>
      </c>
      <c r="E21" s="67">
        <v>15</v>
      </c>
      <c r="F21" s="67">
        <v>86</v>
      </c>
      <c r="G21" s="67">
        <v>39</v>
      </c>
      <c r="H21" s="67">
        <v>19</v>
      </c>
      <c r="I21" s="78" t="s">
        <v>3</v>
      </c>
      <c r="J21" s="67">
        <v>10</v>
      </c>
    </row>
    <row r="22" spans="1:10" x14ac:dyDescent="0.2">
      <c r="A22" s="17" t="s">
        <v>132</v>
      </c>
      <c r="B22" s="67">
        <v>605</v>
      </c>
      <c r="C22" s="67">
        <v>82</v>
      </c>
      <c r="D22" s="71">
        <v>233</v>
      </c>
      <c r="E22" s="67">
        <v>4</v>
      </c>
      <c r="F22" s="67">
        <v>53</v>
      </c>
      <c r="G22" s="67">
        <v>22</v>
      </c>
      <c r="H22" s="67">
        <v>6</v>
      </c>
      <c r="I22" s="71">
        <v>9</v>
      </c>
      <c r="J22" s="67">
        <v>5</v>
      </c>
    </row>
    <row r="23" spans="1:10" x14ac:dyDescent="0.2">
      <c r="A23" s="17" t="s">
        <v>131</v>
      </c>
      <c r="B23" s="67">
        <v>915</v>
      </c>
      <c r="C23" s="71">
        <v>1</v>
      </c>
      <c r="D23" s="71">
        <v>283</v>
      </c>
      <c r="E23" s="67">
        <v>20</v>
      </c>
      <c r="F23" s="67">
        <v>62</v>
      </c>
      <c r="G23" s="67">
        <v>20</v>
      </c>
      <c r="H23" s="67">
        <v>16</v>
      </c>
      <c r="I23" s="71">
        <v>21</v>
      </c>
      <c r="J23" s="67">
        <v>74</v>
      </c>
    </row>
    <row r="24" spans="1:10" x14ac:dyDescent="0.2">
      <c r="A24" s="17" t="s">
        <v>83</v>
      </c>
      <c r="B24" s="67">
        <v>1627</v>
      </c>
      <c r="C24" s="67">
        <v>113</v>
      </c>
      <c r="D24" s="71">
        <v>626</v>
      </c>
      <c r="E24" s="67">
        <v>11</v>
      </c>
      <c r="F24" s="67">
        <v>34</v>
      </c>
      <c r="G24" s="67">
        <v>31</v>
      </c>
      <c r="H24" s="67">
        <v>211</v>
      </c>
      <c r="I24" s="71">
        <v>34</v>
      </c>
      <c r="J24" s="67">
        <v>20</v>
      </c>
    </row>
    <row r="25" spans="1:10" x14ac:dyDescent="0.2">
      <c r="A25" s="232" t="s">
        <v>149</v>
      </c>
      <c r="B25" s="232"/>
      <c r="C25" s="232"/>
      <c r="D25" s="232"/>
      <c r="E25" s="232"/>
      <c r="F25" s="232"/>
      <c r="G25" s="232"/>
      <c r="H25" s="232"/>
      <c r="I25" s="232"/>
      <c r="J25" s="232"/>
    </row>
    <row r="26" spans="1:10" x14ac:dyDescent="0.2">
      <c r="A26" s="19" t="s">
        <v>85</v>
      </c>
      <c r="B26" s="67">
        <v>8488</v>
      </c>
      <c r="C26" s="67">
        <v>11210</v>
      </c>
      <c r="D26" s="67">
        <v>6549</v>
      </c>
      <c r="E26" s="67">
        <v>7696</v>
      </c>
      <c r="F26" s="67">
        <v>7412</v>
      </c>
      <c r="G26" s="67">
        <v>6418</v>
      </c>
      <c r="H26" s="67">
        <v>6643</v>
      </c>
      <c r="I26" s="67">
        <v>8106</v>
      </c>
      <c r="J26" s="67">
        <v>7842</v>
      </c>
    </row>
    <row r="27" spans="1:10" x14ac:dyDescent="0.2">
      <c r="A27" s="19" t="s">
        <v>84</v>
      </c>
      <c r="B27" s="67">
        <v>4996</v>
      </c>
      <c r="C27" s="67">
        <v>6098</v>
      </c>
      <c r="D27" s="67">
        <v>4972</v>
      </c>
      <c r="E27" s="67">
        <v>4744</v>
      </c>
      <c r="F27" s="67">
        <v>4568</v>
      </c>
      <c r="G27" s="67">
        <v>5293</v>
      </c>
      <c r="H27" s="67">
        <v>4739</v>
      </c>
      <c r="I27" s="67">
        <v>6553</v>
      </c>
      <c r="J27" s="67">
        <v>4909</v>
      </c>
    </row>
    <row r="28" spans="1:10" x14ac:dyDescent="0.2">
      <c r="A28" s="19" t="s">
        <v>133</v>
      </c>
      <c r="B28" s="52">
        <v>2102</v>
      </c>
      <c r="C28" s="52">
        <v>2045</v>
      </c>
      <c r="D28" s="52">
        <v>2160</v>
      </c>
      <c r="E28" s="52">
        <v>2047</v>
      </c>
      <c r="F28" s="52">
        <v>1964</v>
      </c>
      <c r="G28" s="52">
        <v>2374</v>
      </c>
      <c r="H28" s="52">
        <v>3678</v>
      </c>
      <c r="I28" s="78" t="s">
        <v>3</v>
      </c>
      <c r="J28" s="78">
        <v>1816</v>
      </c>
    </row>
    <row r="29" spans="1:10" x14ac:dyDescent="0.2">
      <c r="A29" s="19" t="s">
        <v>132</v>
      </c>
      <c r="B29" s="67">
        <v>2226</v>
      </c>
      <c r="C29" s="67">
        <v>2863</v>
      </c>
      <c r="D29" s="67">
        <v>1815</v>
      </c>
      <c r="E29" s="67">
        <v>1833</v>
      </c>
      <c r="F29" s="67">
        <v>2109</v>
      </c>
      <c r="G29" s="67">
        <v>2269</v>
      </c>
      <c r="H29" s="67">
        <v>2126</v>
      </c>
      <c r="I29" s="67">
        <v>1878</v>
      </c>
      <c r="J29" s="67">
        <v>1979</v>
      </c>
    </row>
    <row r="30" spans="1:10" x14ac:dyDescent="0.2">
      <c r="A30" s="19" t="s">
        <v>131</v>
      </c>
      <c r="B30" s="67">
        <v>3376</v>
      </c>
      <c r="C30" s="67">
        <v>17528</v>
      </c>
      <c r="D30" s="67">
        <v>3617</v>
      </c>
      <c r="E30" s="67">
        <v>3635</v>
      </c>
      <c r="F30" s="67">
        <v>2797</v>
      </c>
      <c r="G30" s="67">
        <v>2938</v>
      </c>
      <c r="H30" s="67">
        <v>2508</v>
      </c>
      <c r="I30" s="67">
        <v>3129</v>
      </c>
      <c r="J30" s="67">
        <v>5043</v>
      </c>
    </row>
    <row r="31" spans="1:10" x14ac:dyDescent="0.2">
      <c r="A31" s="19" t="s">
        <v>83</v>
      </c>
      <c r="B31" s="67">
        <v>1747</v>
      </c>
      <c r="C31" s="67">
        <v>891</v>
      </c>
      <c r="D31" s="67">
        <v>1758</v>
      </c>
      <c r="E31" s="67">
        <v>2746</v>
      </c>
      <c r="F31" s="67">
        <v>1544</v>
      </c>
      <c r="G31" s="67">
        <v>992</v>
      </c>
      <c r="H31" s="67">
        <v>2310</v>
      </c>
      <c r="I31" s="67">
        <v>1534</v>
      </c>
      <c r="J31" s="67">
        <v>2139</v>
      </c>
    </row>
  </sheetData>
  <mergeCells count="6">
    <mergeCell ref="A15:J15"/>
    <mergeCell ref="A25:J25"/>
    <mergeCell ref="A2:A3"/>
    <mergeCell ref="B2:B3"/>
    <mergeCell ref="C2:J2"/>
    <mergeCell ref="A4:J4"/>
  </mergeCells>
  <pageMargins left="0.74803149606299213" right="0.74803149606299213" top="0.62992125984251968" bottom="0.86614173228346458" header="0.51181102362204722" footer="0.59055118110236227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A2BA1D-BB9A-445A-A310-E4622C859A53}">
  <dimension ref="A1:H51"/>
  <sheetViews>
    <sheetView workbookViewId="0"/>
  </sheetViews>
  <sheetFormatPr defaultRowHeight="11.25" x14ac:dyDescent="0.25"/>
  <cols>
    <col min="1" max="1" width="21.85546875" style="2" customWidth="1"/>
    <col min="2" max="3" width="8.28515625" style="2" customWidth="1"/>
    <col min="4" max="4" width="9.28515625" style="2" customWidth="1"/>
    <col min="5" max="7" width="8.28515625" style="2" customWidth="1"/>
    <col min="8" max="8" width="12.7109375" style="2" customWidth="1"/>
    <col min="9" max="16384" width="9.140625" style="2"/>
  </cols>
  <sheetData>
    <row r="1" spans="1:8" s="92" customFormat="1" ht="12" thickBot="1" x14ac:dyDescent="0.25">
      <c r="A1" s="62" t="s">
        <v>172</v>
      </c>
      <c r="B1" s="43"/>
      <c r="C1" s="43"/>
      <c r="D1" s="43"/>
      <c r="E1" s="43"/>
      <c r="F1" s="43"/>
      <c r="G1" s="43"/>
      <c r="H1" s="43"/>
    </row>
    <row r="2" spans="1:8" s="5" customFormat="1" ht="33.75" x14ac:dyDescent="0.25">
      <c r="A2" s="218" t="s">
        <v>56</v>
      </c>
      <c r="B2" s="243" t="s">
        <v>171</v>
      </c>
      <c r="C2" s="218"/>
      <c r="D2" s="220"/>
      <c r="E2" s="243" t="s">
        <v>170</v>
      </c>
      <c r="F2" s="218"/>
      <c r="G2" s="220"/>
      <c r="H2" s="91" t="s">
        <v>169</v>
      </c>
    </row>
    <row r="3" spans="1:8" s="5" customFormat="1" x14ac:dyDescent="0.25">
      <c r="A3" s="219"/>
      <c r="B3" s="90">
        <v>2000</v>
      </c>
      <c r="C3" s="90">
        <v>2008</v>
      </c>
      <c r="D3" s="90">
        <v>2009</v>
      </c>
      <c r="E3" s="90">
        <v>2000</v>
      </c>
      <c r="F3" s="90">
        <v>2008</v>
      </c>
      <c r="G3" s="90">
        <v>2009</v>
      </c>
      <c r="H3" s="89">
        <v>2009</v>
      </c>
    </row>
    <row r="4" spans="1:8" s="49" customFormat="1" x14ac:dyDescent="0.2">
      <c r="A4" s="12" t="s">
        <v>53</v>
      </c>
      <c r="B4" s="79">
        <v>9358</v>
      </c>
      <c r="C4" s="79">
        <v>8760</v>
      </c>
      <c r="D4" s="79">
        <v>8123</v>
      </c>
      <c r="E4" s="79">
        <v>6287</v>
      </c>
      <c r="F4" s="79">
        <v>6743</v>
      </c>
      <c r="G4" s="79">
        <v>6235</v>
      </c>
      <c r="H4" s="86">
        <v>2.9</v>
      </c>
    </row>
    <row r="5" spans="1:8" x14ac:dyDescent="0.25">
      <c r="A5" s="4" t="s">
        <v>15</v>
      </c>
      <c r="B5" s="67"/>
      <c r="C5" s="67"/>
      <c r="D5" s="67"/>
      <c r="E5" s="67"/>
      <c r="F5" s="67"/>
      <c r="G5" s="67"/>
    </row>
    <row r="6" spans="1:8" x14ac:dyDescent="0.2">
      <c r="A6" s="27" t="s">
        <v>52</v>
      </c>
      <c r="B6" s="67">
        <v>708</v>
      </c>
      <c r="C6" s="67">
        <v>690</v>
      </c>
      <c r="D6" s="67">
        <v>734</v>
      </c>
      <c r="E6" s="67">
        <v>485</v>
      </c>
      <c r="F6" s="67">
        <v>515</v>
      </c>
      <c r="G6" s="67">
        <v>559</v>
      </c>
      <c r="H6" s="87">
        <v>2.8</v>
      </c>
    </row>
    <row r="7" spans="1:8" x14ac:dyDescent="0.25">
      <c r="A7" s="26" t="s">
        <v>51</v>
      </c>
      <c r="B7" s="67">
        <v>129</v>
      </c>
      <c r="C7" s="67">
        <v>161</v>
      </c>
      <c r="D7" s="67">
        <v>144</v>
      </c>
      <c r="E7" s="67">
        <v>83</v>
      </c>
      <c r="F7" s="67">
        <v>107</v>
      </c>
      <c r="G7" s="67">
        <v>102</v>
      </c>
      <c r="H7" s="87">
        <v>3.1</v>
      </c>
    </row>
    <row r="8" spans="1:8" x14ac:dyDescent="0.25">
      <c r="A8" s="88" t="s">
        <v>62</v>
      </c>
      <c r="B8" s="67">
        <v>26</v>
      </c>
      <c r="C8" s="67">
        <v>42</v>
      </c>
      <c r="D8" s="67">
        <v>38</v>
      </c>
      <c r="E8" s="67">
        <v>20</v>
      </c>
      <c r="F8" s="67">
        <v>38</v>
      </c>
      <c r="G8" s="67">
        <v>34</v>
      </c>
      <c r="H8" s="87">
        <v>1.6</v>
      </c>
    </row>
    <row r="9" spans="1:8" x14ac:dyDescent="0.25">
      <c r="A9" s="88" t="s">
        <v>50</v>
      </c>
      <c r="B9" s="78" t="s">
        <v>11</v>
      </c>
      <c r="C9" s="67">
        <v>13</v>
      </c>
      <c r="D9" s="67">
        <v>9</v>
      </c>
      <c r="E9" s="78" t="s">
        <v>11</v>
      </c>
      <c r="F9" s="67">
        <v>13</v>
      </c>
      <c r="G9" s="67">
        <v>9</v>
      </c>
      <c r="H9" s="87">
        <v>3</v>
      </c>
    </row>
    <row r="10" spans="1:8" x14ac:dyDescent="0.25">
      <c r="A10" s="26" t="s">
        <v>49</v>
      </c>
      <c r="B10" s="67">
        <v>100</v>
      </c>
      <c r="C10" s="67">
        <v>311</v>
      </c>
      <c r="D10" s="67">
        <v>385</v>
      </c>
      <c r="E10" s="67">
        <v>59</v>
      </c>
      <c r="F10" s="67">
        <v>232</v>
      </c>
      <c r="G10" s="67">
        <v>293</v>
      </c>
      <c r="H10" s="87">
        <v>2.8</v>
      </c>
    </row>
    <row r="11" spans="1:8" x14ac:dyDescent="0.25">
      <c r="A11" s="26" t="s">
        <v>48</v>
      </c>
      <c r="B11" s="67">
        <v>212</v>
      </c>
      <c r="C11" s="67">
        <v>209</v>
      </c>
      <c r="D11" s="67">
        <v>170</v>
      </c>
      <c r="E11" s="67">
        <v>74</v>
      </c>
      <c r="F11" s="67">
        <v>90</v>
      </c>
      <c r="G11" s="67">
        <v>84</v>
      </c>
      <c r="H11" s="87">
        <v>4.3</v>
      </c>
    </row>
    <row r="12" spans="1:8" x14ac:dyDescent="0.25">
      <c r="A12" s="26" t="s">
        <v>47</v>
      </c>
      <c r="B12" s="67">
        <v>327</v>
      </c>
      <c r="C12" s="67">
        <v>627</v>
      </c>
      <c r="D12" s="67">
        <v>502</v>
      </c>
      <c r="E12" s="67">
        <v>299</v>
      </c>
      <c r="F12" s="67">
        <v>581</v>
      </c>
      <c r="G12" s="67">
        <v>459</v>
      </c>
      <c r="H12" s="87">
        <v>2.6</v>
      </c>
    </row>
    <row r="13" spans="1:8" x14ac:dyDescent="0.25">
      <c r="A13" s="88" t="s">
        <v>168</v>
      </c>
      <c r="B13" s="78" t="s">
        <v>11</v>
      </c>
      <c r="C13" s="67">
        <v>14</v>
      </c>
      <c r="D13" s="67">
        <v>9</v>
      </c>
      <c r="E13" s="78" t="s">
        <v>11</v>
      </c>
      <c r="F13" s="67">
        <v>11</v>
      </c>
      <c r="G13" s="67">
        <v>7</v>
      </c>
      <c r="H13" s="87">
        <v>2.2999999999999998</v>
      </c>
    </row>
    <row r="14" spans="1:8" x14ac:dyDescent="0.25">
      <c r="A14" s="26" t="s">
        <v>46</v>
      </c>
      <c r="B14" s="67">
        <v>172</v>
      </c>
      <c r="C14" s="67">
        <v>119</v>
      </c>
      <c r="D14" s="67">
        <v>127</v>
      </c>
      <c r="E14" s="67">
        <v>150</v>
      </c>
      <c r="F14" s="67">
        <v>104</v>
      </c>
      <c r="G14" s="67">
        <v>112</v>
      </c>
      <c r="H14" s="87">
        <v>3</v>
      </c>
    </row>
    <row r="15" spans="1:8" x14ac:dyDescent="0.25">
      <c r="A15" s="26" t="s">
        <v>45</v>
      </c>
      <c r="B15" s="67">
        <v>201</v>
      </c>
      <c r="C15" s="67">
        <v>336</v>
      </c>
      <c r="D15" s="67">
        <v>356</v>
      </c>
      <c r="E15" s="67">
        <v>168</v>
      </c>
      <c r="F15" s="67">
        <v>290</v>
      </c>
      <c r="G15" s="67">
        <v>297</v>
      </c>
      <c r="H15" s="87">
        <v>2.6</v>
      </c>
    </row>
    <row r="16" spans="1:8" x14ac:dyDescent="0.25">
      <c r="A16" s="26" t="s">
        <v>44</v>
      </c>
      <c r="B16" s="67">
        <v>67</v>
      </c>
      <c r="C16" s="67">
        <v>100</v>
      </c>
      <c r="D16" s="67">
        <v>94</v>
      </c>
      <c r="E16" s="67">
        <v>64</v>
      </c>
      <c r="F16" s="67">
        <v>94</v>
      </c>
      <c r="G16" s="67">
        <v>90</v>
      </c>
      <c r="H16" s="87">
        <v>2.6</v>
      </c>
    </row>
    <row r="17" spans="1:8" x14ac:dyDescent="0.25">
      <c r="A17" s="26" t="s">
        <v>43</v>
      </c>
      <c r="B17" s="67">
        <v>483</v>
      </c>
      <c r="C17" s="67">
        <v>356</v>
      </c>
      <c r="D17" s="67">
        <v>325</v>
      </c>
      <c r="E17" s="67">
        <v>201</v>
      </c>
      <c r="F17" s="67">
        <v>159</v>
      </c>
      <c r="G17" s="67">
        <v>146</v>
      </c>
      <c r="H17" s="87">
        <v>3.7</v>
      </c>
    </row>
    <row r="18" spans="1:8" x14ac:dyDescent="0.25">
      <c r="A18" s="26" t="s">
        <v>42</v>
      </c>
      <c r="B18" s="67">
        <v>74</v>
      </c>
      <c r="C18" s="67">
        <v>91</v>
      </c>
      <c r="D18" s="67">
        <v>62</v>
      </c>
      <c r="E18" s="67">
        <v>61</v>
      </c>
      <c r="F18" s="67">
        <v>74</v>
      </c>
      <c r="G18" s="67">
        <v>52</v>
      </c>
      <c r="H18" s="87">
        <v>2.2000000000000002</v>
      </c>
    </row>
    <row r="19" spans="1:8" x14ac:dyDescent="0.25">
      <c r="A19" s="26" t="s">
        <v>41</v>
      </c>
      <c r="B19" s="78" t="s">
        <v>11</v>
      </c>
      <c r="C19" s="67">
        <v>84</v>
      </c>
      <c r="D19" s="67">
        <v>57</v>
      </c>
      <c r="E19" s="78" t="s">
        <v>11</v>
      </c>
      <c r="F19" s="67">
        <v>71</v>
      </c>
      <c r="G19" s="67">
        <v>51</v>
      </c>
      <c r="H19" s="87">
        <v>3</v>
      </c>
    </row>
    <row r="20" spans="1:8" x14ac:dyDescent="0.25">
      <c r="A20" s="26" t="s">
        <v>40</v>
      </c>
      <c r="B20" s="67">
        <v>437</v>
      </c>
      <c r="C20" s="67">
        <v>422</v>
      </c>
      <c r="D20" s="67">
        <v>393</v>
      </c>
      <c r="E20" s="67">
        <v>142</v>
      </c>
      <c r="F20" s="67">
        <v>246</v>
      </c>
      <c r="G20" s="67">
        <v>214</v>
      </c>
      <c r="H20" s="87">
        <v>2.6</v>
      </c>
    </row>
    <row r="21" spans="1:8" x14ac:dyDescent="0.25">
      <c r="A21" s="88" t="s">
        <v>167</v>
      </c>
      <c r="B21" s="78" t="s">
        <v>11</v>
      </c>
      <c r="C21" s="67">
        <v>11</v>
      </c>
      <c r="D21" s="67">
        <v>10</v>
      </c>
      <c r="E21" s="78" t="s">
        <v>11</v>
      </c>
      <c r="F21" s="67">
        <v>8</v>
      </c>
      <c r="G21" s="67">
        <v>8</v>
      </c>
      <c r="H21" s="87">
        <v>2.5</v>
      </c>
    </row>
    <row r="22" spans="1:8" x14ac:dyDescent="0.25">
      <c r="A22" s="88" t="s">
        <v>166</v>
      </c>
      <c r="B22" s="78" t="s">
        <v>11</v>
      </c>
      <c r="C22" s="67">
        <v>18</v>
      </c>
      <c r="D22" s="67">
        <v>12</v>
      </c>
      <c r="E22" s="78" t="s">
        <v>11</v>
      </c>
      <c r="F22" s="67">
        <v>13</v>
      </c>
      <c r="G22" s="67">
        <v>9</v>
      </c>
      <c r="H22" s="87">
        <v>1.9</v>
      </c>
    </row>
    <row r="23" spans="1:8" x14ac:dyDescent="0.25">
      <c r="A23" s="26" t="s">
        <v>39</v>
      </c>
      <c r="B23" s="78" t="s">
        <v>11</v>
      </c>
      <c r="C23" s="67">
        <v>8</v>
      </c>
      <c r="D23" s="67">
        <v>7</v>
      </c>
      <c r="E23" s="78" t="s">
        <v>11</v>
      </c>
      <c r="F23" s="67">
        <v>7</v>
      </c>
      <c r="G23" s="67">
        <v>7</v>
      </c>
      <c r="H23" s="87">
        <v>2.5</v>
      </c>
    </row>
    <row r="24" spans="1:8" x14ac:dyDescent="0.25">
      <c r="A24" s="88" t="s">
        <v>165</v>
      </c>
      <c r="B24" s="78" t="s">
        <v>11</v>
      </c>
      <c r="C24" s="67">
        <v>6</v>
      </c>
      <c r="D24" s="67">
        <v>4</v>
      </c>
      <c r="E24" s="78" t="s">
        <v>11</v>
      </c>
      <c r="F24" s="67">
        <v>6</v>
      </c>
      <c r="G24" s="67">
        <v>4</v>
      </c>
      <c r="H24" s="87">
        <v>2.9</v>
      </c>
    </row>
    <row r="25" spans="1:8" x14ac:dyDescent="0.25">
      <c r="A25" s="26" t="s">
        <v>37</v>
      </c>
      <c r="B25" s="67">
        <v>4319</v>
      </c>
      <c r="C25" s="67">
        <v>2356</v>
      </c>
      <c r="D25" s="67">
        <v>2156</v>
      </c>
      <c r="E25" s="67">
        <v>2748</v>
      </c>
      <c r="F25" s="67">
        <v>1650</v>
      </c>
      <c r="G25" s="67">
        <v>1503</v>
      </c>
      <c r="H25" s="87">
        <v>4.0999999999999996</v>
      </c>
    </row>
    <row r="26" spans="1:8" x14ac:dyDescent="0.25">
      <c r="A26" s="88" t="s">
        <v>164</v>
      </c>
      <c r="B26" s="67">
        <v>57</v>
      </c>
      <c r="C26" s="67">
        <v>127</v>
      </c>
      <c r="D26" s="67">
        <v>109</v>
      </c>
      <c r="E26" s="67">
        <v>50</v>
      </c>
      <c r="F26" s="67">
        <v>114</v>
      </c>
      <c r="G26" s="67">
        <v>100</v>
      </c>
      <c r="H26" s="87">
        <v>3.3</v>
      </c>
    </row>
    <row r="27" spans="1:8" x14ac:dyDescent="0.25">
      <c r="A27" s="19" t="s">
        <v>36</v>
      </c>
      <c r="B27" s="67">
        <v>451</v>
      </c>
      <c r="C27" s="67">
        <v>448</v>
      </c>
      <c r="D27" s="67">
        <v>464</v>
      </c>
      <c r="E27" s="67">
        <v>405</v>
      </c>
      <c r="F27" s="67">
        <v>403</v>
      </c>
      <c r="G27" s="67">
        <v>414</v>
      </c>
      <c r="H27" s="87">
        <v>2.7</v>
      </c>
    </row>
    <row r="28" spans="1:8" x14ac:dyDescent="0.25">
      <c r="A28" s="17" t="s">
        <v>35</v>
      </c>
      <c r="B28" s="67">
        <v>203</v>
      </c>
      <c r="C28" s="67">
        <v>316</v>
      </c>
      <c r="D28" s="67">
        <v>279</v>
      </c>
      <c r="E28" s="67">
        <v>148</v>
      </c>
      <c r="F28" s="67">
        <v>294</v>
      </c>
      <c r="G28" s="67">
        <v>266</v>
      </c>
      <c r="H28" s="87">
        <v>3.4</v>
      </c>
    </row>
    <row r="29" spans="1:8" x14ac:dyDescent="0.25">
      <c r="A29" s="19" t="s">
        <v>34</v>
      </c>
      <c r="B29" s="78" t="s">
        <v>11</v>
      </c>
      <c r="C29" s="67">
        <v>35</v>
      </c>
      <c r="D29" s="67">
        <v>34</v>
      </c>
      <c r="E29" s="78" t="s">
        <v>11</v>
      </c>
      <c r="F29" s="67">
        <v>32</v>
      </c>
      <c r="G29" s="67">
        <v>31</v>
      </c>
      <c r="H29" s="87">
        <v>2.6</v>
      </c>
    </row>
    <row r="30" spans="1:8" x14ac:dyDescent="0.25">
      <c r="A30" s="19" t="s">
        <v>33</v>
      </c>
      <c r="B30" s="67">
        <v>162</v>
      </c>
      <c r="C30" s="67">
        <v>431</v>
      </c>
      <c r="D30" s="67">
        <v>370</v>
      </c>
      <c r="E30" s="67">
        <v>90</v>
      </c>
      <c r="F30" s="67">
        <v>331</v>
      </c>
      <c r="G30" s="67">
        <v>279</v>
      </c>
      <c r="H30" s="87">
        <v>1.8</v>
      </c>
    </row>
    <row r="31" spans="1:8" x14ac:dyDescent="0.25">
      <c r="A31" s="19" t="s">
        <v>32</v>
      </c>
      <c r="B31" s="67">
        <v>229</v>
      </c>
      <c r="C31" s="67">
        <v>357</v>
      </c>
      <c r="D31" s="67">
        <v>290</v>
      </c>
      <c r="E31" s="67">
        <v>222</v>
      </c>
      <c r="F31" s="67">
        <v>343</v>
      </c>
      <c r="G31" s="67">
        <v>278</v>
      </c>
      <c r="H31" s="87">
        <v>2.6</v>
      </c>
    </row>
    <row r="32" spans="1:8" x14ac:dyDescent="0.25">
      <c r="A32" s="19" t="s">
        <v>31</v>
      </c>
      <c r="B32" s="67">
        <v>169</v>
      </c>
      <c r="C32" s="67">
        <v>158</v>
      </c>
      <c r="D32" s="67">
        <v>167</v>
      </c>
      <c r="E32" s="67">
        <v>139</v>
      </c>
      <c r="F32" s="67">
        <v>130</v>
      </c>
      <c r="G32" s="67">
        <v>142</v>
      </c>
      <c r="H32" s="87">
        <v>3.2</v>
      </c>
    </row>
    <row r="33" spans="1:8" x14ac:dyDescent="0.25">
      <c r="A33" s="19" t="s">
        <v>30</v>
      </c>
      <c r="B33" s="67">
        <v>131</v>
      </c>
      <c r="C33" s="67">
        <v>182</v>
      </c>
      <c r="D33" s="67">
        <v>170</v>
      </c>
      <c r="E33" s="67">
        <v>111</v>
      </c>
      <c r="F33" s="67">
        <v>162</v>
      </c>
      <c r="G33" s="67">
        <v>151</v>
      </c>
      <c r="H33" s="87">
        <v>2.9</v>
      </c>
    </row>
    <row r="34" spans="1:8" x14ac:dyDescent="0.2">
      <c r="A34" s="19" t="s">
        <v>29</v>
      </c>
      <c r="B34" s="52">
        <v>141</v>
      </c>
      <c r="C34" s="52">
        <v>71</v>
      </c>
      <c r="D34" s="52">
        <v>60</v>
      </c>
      <c r="E34" s="52">
        <v>122</v>
      </c>
      <c r="F34" s="52">
        <v>63</v>
      </c>
      <c r="G34" s="52">
        <v>54</v>
      </c>
      <c r="H34" s="87">
        <v>2</v>
      </c>
    </row>
    <row r="35" spans="1:8" x14ac:dyDescent="0.25">
      <c r="A35" s="19" t="s">
        <v>26</v>
      </c>
      <c r="B35" s="67">
        <v>97</v>
      </c>
      <c r="C35" s="67">
        <v>141</v>
      </c>
      <c r="D35" s="67">
        <v>183</v>
      </c>
      <c r="E35" s="67">
        <v>40</v>
      </c>
      <c r="F35" s="67">
        <v>81</v>
      </c>
      <c r="G35" s="67">
        <v>112</v>
      </c>
      <c r="H35" s="87">
        <v>2.2000000000000002</v>
      </c>
    </row>
    <row r="36" spans="1:8" x14ac:dyDescent="0.25">
      <c r="A36" s="19" t="s">
        <v>25</v>
      </c>
      <c r="B36" s="67">
        <v>33</v>
      </c>
      <c r="C36" s="67">
        <v>41</v>
      </c>
      <c r="D36" s="67">
        <v>40</v>
      </c>
      <c r="E36" s="67">
        <v>26</v>
      </c>
      <c r="F36" s="67">
        <v>33</v>
      </c>
      <c r="G36" s="67">
        <v>32</v>
      </c>
      <c r="H36" s="87">
        <v>1.9</v>
      </c>
    </row>
    <row r="37" spans="1:8" x14ac:dyDescent="0.25">
      <c r="A37" s="17" t="s">
        <v>24</v>
      </c>
      <c r="B37" s="67">
        <v>52</v>
      </c>
      <c r="C37" s="67">
        <v>67</v>
      </c>
      <c r="D37" s="67">
        <v>51</v>
      </c>
      <c r="E37" s="67">
        <v>50</v>
      </c>
      <c r="F37" s="67">
        <v>62</v>
      </c>
      <c r="G37" s="67">
        <v>48</v>
      </c>
      <c r="H37" s="87">
        <v>2.2999999999999998</v>
      </c>
    </row>
    <row r="38" spans="1:8" x14ac:dyDescent="0.25">
      <c r="A38" s="19" t="s">
        <v>23</v>
      </c>
      <c r="B38" s="67">
        <v>91</v>
      </c>
      <c r="C38" s="67">
        <v>164</v>
      </c>
      <c r="D38" s="67">
        <v>142</v>
      </c>
      <c r="E38" s="67">
        <v>68</v>
      </c>
      <c r="F38" s="67">
        <v>148</v>
      </c>
      <c r="G38" s="67">
        <v>130</v>
      </c>
      <c r="H38" s="87">
        <v>2</v>
      </c>
    </row>
    <row r="39" spans="1:8" s="49" customFormat="1" x14ac:dyDescent="0.2">
      <c r="A39" s="21" t="s">
        <v>22</v>
      </c>
      <c r="B39" s="79">
        <v>522</v>
      </c>
      <c r="C39" s="79">
        <v>535</v>
      </c>
      <c r="D39" s="79">
        <v>520</v>
      </c>
      <c r="E39" s="79">
        <v>499</v>
      </c>
      <c r="F39" s="79">
        <v>513</v>
      </c>
      <c r="G39" s="79">
        <v>502</v>
      </c>
      <c r="H39" s="87">
        <v>2.2000000000000002</v>
      </c>
    </row>
    <row r="40" spans="1:8" x14ac:dyDescent="0.25">
      <c r="A40" s="4" t="s">
        <v>15</v>
      </c>
      <c r="B40" s="67"/>
      <c r="E40" s="67"/>
      <c r="F40" s="67"/>
      <c r="H40" s="87"/>
    </row>
    <row r="41" spans="1:8" x14ac:dyDescent="0.25">
      <c r="A41" s="17" t="s">
        <v>21</v>
      </c>
      <c r="B41" s="67">
        <v>194</v>
      </c>
      <c r="C41" s="67">
        <v>128</v>
      </c>
      <c r="D41" s="67">
        <v>136872</v>
      </c>
      <c r="E41" s="67">
        <v>190</v>
      </c>
      <c r="F41" s="67">
        <v>125</v>
      </c>
      <c r="G41" s="67">
        <v>134070</v>
      </c>
      <c r="H41" s="87">
        <v>3.2</v>
      </c>
    </row>
    <row r="42" spans="1:8" x14ac:dyDescent="0.25">
      <c r="A42" s="17" t="s">
        <v>20</v>
      </c>
      <c r="B42" s="67">
        <v>196</v>
      </c>
      <c r="C42" s="67">
        <v>154</v>
      </c>
      <c r="D42" s="67">
        <v>141170</v>
      </c>
      <c r="E42" s="67">
        <v>187</v>
      </c>
      <c r="F42" s="67">
        <v>150</v>
      </c>
      <c r="G42" s="67">
        <v>135161</v>
      </c>
      <c r="H42" s="87">
        <v>2</v>
      </c>
    </row>
    <row r="43" spans="1:8" x14ac:dyDescent="0.25">
      <c r="A43" s="88" t="s">
        <v>163</v>
      </c>
      <c r="B43" s="78" t="s">
        <v>11</v>
      </c>
      <c r="C43" s="67">
        <v>63</v>
      </c>
      <c r="D43" s="67">
        <v>71469</v>
      </c>
      <c r="E43" s="78" t="s">
        <v>11</v>
      </c>
      <c r="F43" s="67">
        <v>57</v>
      </c>
      <c r="G43" s="67">
        <v>68255</v>
      </c>
      <c r="H43" s="87">
        <v>1.9</v>
      </c>
    </row>
    <row r="44" spans="1:8" s="49" customFormat="1" x14ac:dyDescent="0.2">
      <c r="A44" s="17" t="s">
        <v>162</v>
      </c>
      <c r="B44" s="78" t="s">
        <v>11</v>
      </c>
      <c r="C44" s="78" t="s">
        <v>11</v>
      </c>
      <c r="D44" s="78">
        <v>34340</v>
      </c>
      <c r="E44" s="78" t="s">
        <v>11</v>
      </c>
      <c r="F44" s="78" t="s">
        <v>11</v>
      </c>
      <c r="G44" s="78">
        <v>32797</v>
      </c>
      <c r="H44" s="87">
        <v>1.5</v>
      </c>
    </row>
    <row r="45" spans="1:8" s="49" customFormat="1" x14ac:dyDescent="0.2">
      <c r="A45" s="21" t="s">
        <v>19</v>
      </c>
      <c r="B45" s="79">
        <v>24</v>
      </c>
      <c r="C45" s="79">
        <v>28</v>
      </c>
      <c r="D45" s="79">
        <v>29759</v>
      </c>
      <c r="E45" s="79">
        <v>21</v>
      </c>
      <c r="F45" s="79">
        <v>25</v>
      </c>
      <c r="G45" s="79">
        <v>25993</v>
      </c>
      <c r="H45" s="87">
        <v>3</v>
      </c>
    </row>
    <row r="46" spans="1:8" x14ac:dyDescent="0.2">
      <c r="A46" s="21" t="s">
        <v>16</v>
      </c>
      <c r="B46" s="79">
        <v>574</v>
      </c>
      <c r="C46" s="79">
        <v>622</v>
      </c>
      <c r="D46" s="79">
        <v>496724</v>
      </c>
      <c r="E46" s="79">
        <v>530</v>
      </c>
      <c r="F46" s="79">
        <v>582</v>
      </c>
      <c r="G46" s="79">
        <v>469685</v>
      </c>
      <c r="H46" s="87">
        <v>2.7</v>
      </c>
    </row>
    <row r="47" spans="1:8" x14ac:dyDescent="0.25">
      <c r="A47" s="4" t="s">
        <v>15</v>
      </c>
      <c r="B47" s="67"/>
      <c r="E47" s="67"/>
      <c r="F47" s="67"/>
      <c r="H47" s="87"/>
    </row>
    <row r="48" spans="1:8" x14ac:dyDescent="0.2">
      <c r="A48" s="19" t="s">
        <v>14</v>
      </c>
      <c r="B48" s="52">
        <v>470</v>
      </c>
      <c r="C48" s="52">
        <v>480</v>
      </c>
      <c r="D48" s="52">
        <v>368571</v>
      </c>
      <c r="E48" s="52">
        <v>438</v>
      </c>
      <c r="F48" s="52">
        <v>453</v>
      </c>
      <c r="G48" s="52">
        <v>351661</v>
      </c>
      <c r="H48" s="87">
        <v>2.6</v>
      </c>
    </row>
    <row r="49" spans="1:8" s="49" customFormat="1" x14ac:dyDescent="0.2">
      <c r="A49" s="17" t="s">
        <v>13</v>
      </c>
      <c r="B49" s="67">
        <v>51</v>
      </c>
      <c r="C49" s="52">
        <v>61</v>
      </c>
      <c r="D49" s="52">
        <v>52405</v>
      </c>
      <c r="E49" s="67">
        <v>43</v>
      </c>
      <c r="F49" s="67">
        <v>54</v>
      </c>
      <c r="G49" s="52">
        <v>48331</v>
      </c>
      <c r="H49" s="87">
        <v>2.8</v>
      </c>
    </row>
    <row r="50" spans="1:8" s="53" customFormat="1" x14ac:dyDescent="0.2">
      <c r="A50" s="14" t="s">
        <v>10</v>
      </c>
      <c r="B50" s="79">
        <v>35</v>
      </c>
      <c r="C50" s="79">
        <v>65</v>
      </c>
      <c r="D50" s="79">
        <v>50960</v>
      </c>
      <c r="E50" s="79">
        <v>28</v>
      </c>
      <c r="F50" s="79">
        <v>56</v>
      </c>
      <c r="G50" s="79">
        <v>43748</v>
      </c>
      <c r="H50" s="87">
        <v>2.5</v>
      </c>
    </row>
    <row r="51" spans="1:8" x14ac:dyDescent="0.2">
      <c r="A51" s="12" t="s">
        <v>9</v>
      </c>
      <c r="B51" s="79">
        <v>10514</v>
      </c>
      <c r="C51" s="80">
        <v>10010</v>
      </c>
      <c r="D51" s="80">
        <v>9220148</v>
      </c>
      <c r="E51" s="80">
        <v>7365</v>
      </c>
      <c r="F51" s="80">
        <v>7919</v>
      </c>
      <c r="G51" s="80">
        <v>7275848</v>
      </c>
      <c r="H51" s="86">
        <v>2.9</v>
      </c>
    </row>
  </sheetData>
  <mergeCells count="3">
    <mergeCell ref="B2:D2"/>
    <mergeCell ref="E2:G2"/>
    <mergeCell ref="A2:A3"/>
  </mergeCells>
  <pageMargins left="0.74803149606299213" right="0.74803149606299213" top="0.62992125984251968" bottom="0.86614173228346458" header="0.51181102362204722" footer="0.59055118110236227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23</vt:i4>
      </vt:variant>
    </vt:vector>
  </HeadingPairs>
  <TitlesOfParts>
    <vt:vector size="23" baseType="lpstr">
      <vt:lpstr>Tartalom</vt:lpstr>
      <vt:lpstr>5.5.1.</vt:lpstr>
      <vt:lpstr>5.5.2.</vt:lpstr>
      <vt:lpstr>5.5.3.</vt:lpstr>
      <vt:lpstr>5.5.4.</vt:lpstr>
      <vt:lpstr>5.5.5.</vt:lpstr>
      <vt:lpstr>5.5.6.</vt:lpstr>
      <vt:lpstr>5.5.7.</vt:lpstr>
      <vt:lpstr>5.5.8.</vt:lpstr>
      <vt:lpstr>5.5.9.</vt:lpstr>
      <vt:lpstr>5.5.10.</vt:lpstr>
      <vt:lpstr>5.5.11.</vt:lpstr>
      <vt:lpstr>5.5.12.</vt:lpstr>
      <vt:lpstr>5.5.13.</vt:lpstr>
      <vt:lpstr>5.5.14.</vt:lpstr>
      <vt:lpstr>5.5.15.</vt:lpstr>
      <vt:lpstr>5.5.16.</vt:lpstr>
      <vt:lpstr>5.5.17.</vt:lpstr>
      <vt:lpstr>5.5.18.</vt:lpstr>
      <vt:lpstr>5.5.19.</vt:lpstr>
      <vt:lpstr>5.5.20.</vt:lpstr>
      <vt:lpstr>5.5.21.</vt:lpstr>
      <vt:lpstr>5.5.22.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2025-02-28T11:33:02Z</dcterms:created>
  <dcterms:modified xsi:type="dcterms:W3CDTF">2025-02-28T11:33:56Z</dcterms:modified>
</cp:coreProperties>
</file>