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75B85658-6D4D-4FDB-B0E8-5735EA6C03BC}" xr6:coauthVersionLast="36" xr6:coauthVersionMax="36" xr10:uidLastSave="{00000000-0000-0000-0000-000000000000}"/>
  <bookViews>
    <workbookView xWindow="0" yWindow="0" windowWidth="28800" windowHeight="13425" xr2:uid="{57C40240-15B1-411B-8BD0-B746403B009E}"/>
  </bookViews>
  <sheets>
    <sheet name="Tartalom" sheetId="8" r:id="rId1"/>
    <sheet name="4.5.1." sheetId="2" r:id="rId2"/>
    <sheet name="4.5.2." sheetId="3" r:id="rId3"/>
    <sheet name="4.5.3." sheetId="4" r:id="rId4"/>
    <sheet name="4.5.4." sheetId="5" r:id="rId5"/>
    <sheet name="4.5.5." sheetId="6" r:id="rId6"/>
    <sheet name="4.5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6" l="1"/>
  <c r="D5" i="6"/>
  <c r="E5" i="6"/>
  <c r="F5" i="6"/>
  <c r="G5" i="6"/>
  <c r="H5" i="6"/>
  <c r="I5" i="6"/>
  <c r="H4" i="4"/>
  <c r="H33" i="4" s="1"/>
  <c r="H5" i="4"/>
  <c r="H6" i="4"/>
  <c r="H7" i="4"/>
  <c r="H8" i="4"/>
  <c r="H9" i="4"/>
  <c r="H10" i="4"/>
  <c r="H11" i="4"/>
  <c r="E22" i="4" s="1"/>
  <c r="H12" i="4"/>
  <c r="H34" i="4" s="1"/>
  <c r="H13" i="4"/>
  <c r="C22" i="4"/>
  <c r="D22" i="4"/>
  <c r="G22" i="4"/>
  <c r="B23" i="4"/>
  <c r="E23" i="4"/>
  <c r="F23" i="4"/>
  <c r="B24" i="4"/>
  <c r="C24" i="4"/>
  <c r="D24" i="4"/>
  <c r="E24" i="4"/>
  <c r="F24" i="4"/>
  <c r="G24" i="4"/>
  <c r="B33" i="4"/>
  <c r="C33" i="4"/>
  <c r="D33" i="4"/>
  <c r="E33" i="4"/>
  <c r="F33" i="4"/>
  <c r="G33" i="4"/>
  <c r="B34" i="4"/>
  <c r="C34" i="4"/>
  <c r="D34" i="4"/>
  <c r="E34" i="4"/>
  <c r="F34" i="4"/>
  <c r="G34" i="4"/>
  <c r="B35" i="4"/>
  <c r="C35" i="4"/>
  <c r="D35" i="4"/>
  <c r="E35" i="4"/>
  <c r="F35" i="4"/>
  <c r="G35" i="4"/>
  <c r="B44" i="4"/>
  <c r="C44" i="4"/>
  <c r="D44" i="4"/>
  <c r="E44" i="4"/>
  <c r="F44" i="4"/>
  <c r="G44" i="4"/>
  <c r="B45" i="4"/>
  <c r="C45" i="4"/>
  <c r="D45" i="4"/>
  <c r="E45" i="4"/>
  <c r="F45" i="4"/>
  <c r="G45" i="4"/>
  <c r="B46" i="4"/>
  <c r="C46" i="4"/>
  <c r="D46" i="4"/>
  <c r="E46" i="4"/>
  <c r="F46" i="4"/>
  <c r="G46" i="4"/>
  <c r="C7" i="2"/>
  <c r="C4" i="2" s="1"/>
  <c r="D7" i="2"/>
  <c r="D4" i="2" s="1"/>
  <c r="E7" i="2"/>
  <c r="E4" i="2" s="1"/>
  <c r="D16" i="2"/>
  <c r="E17" i="2"/>
  <c r="D19" i="2"/>
  <c r="D17" i="2" s="1"/>
  <c r="C20" i="2"/>
  <c r="C17" i="2" s="1"/>
  <c r="C24" i="2"/>
  <c r="H35" i="4" l="1"/>
  <c r="D23" i="4"/>
  <c r="F22" i="4"/>
  <c r="B22" i="4"/>
  <c r="H44" i="4"/>
  <c r="G23" i="4"/>
  <c r="C23" i="4"/>
  <c r="E25" i="2"/>
  <c r="E28" i="2" s="1"/>
  <c r="E33" i="2"/>
  <c r="D31" i="2"/>
  <c r="D25" i="2"/>
  <c r="D28" i="2" s="1"/>
  <c r="D32" i="2"/>
  <c r="D35" i="2"/>
  <c r="D30" i="2"/>
  <c r="D34" i="2"/>
  <c r="D33" i="2"/>
  <c r="C30" i="2"/>
  <c r="C34" i="2"/>
  <c r="C33" i="2"/>
  <c r="C31" i="2"/>
  <c r="C25" i="2"/>
  <c r="C28" i="2" s="1"/>
  <c r="C32" i="2"/>
  <c r="E34" i="2"/>
  <c r="E30" i="2"/>
  <c r="E31" i="2"/>
  <c r="H45" i="4"/>
  <c r="E35" i="2"/>
  <c r="E32" i="2"/>
  <c r="H46" i="4"/>
  <c r="E36" i="2" l="1"/>
  <c r="D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FDF6C59-3863-4FDA-9BD7-DAAD8B41530C}">
      <text>
        <r>
          <rPr>
            <sz val="8"/>
            <color indexed="81"/>
            <rFont val="Tahoma"/>
            <family val="2"/>
            <charset val="238"/>
          </rPr>
          <t>Forrás: „ENERGIA KÖZPONT” Nonprofit Kft.</t>
        </r>
      </text>
    </comment>
    <comment ref="A16" authorId="0" shapeId="0" xr:uid="{DCED9698-F2A8-49E8-B86F-74B387AA868C}">
      <text>
        <r>
          <rPr>
            <b/>
            <sz val="10"/>
            <color indexed="81"/>
            <rFont val="Tahoma"/>
            <family val="2"/>
            <charset val="238"/>
          </rPr>
          <t xml:space="preserve"> </t>
        </r>
        <r>
          <rPr>
            <sz val="8"/>
            <color indexed="81"/>
            <rFont val="Tahoma"/>
            <family val="2"/>
            <charset val="238"/>
          </rPr>
          <t>Tűzifa, egyéb megújuló-, valamint  hulladék-energiahordozók együtt.</t>
        </r>
      </text>
    </comment>
    <comment ref="A21" authorId="0" shapeId="0" xr:uid="{BEDFEFC6-39F1-4E87-B90F-C60D8A96FB8F}">
      <text>
        <r>
          <rPr>
            <sz val="8"/>
            <color indexed="81"/>
            <rFont val="Tahoma"/>
            <family val="2"/>
            <charset val="238"/>
          </rPr>
          <t>PB-gázzal és gazolinnal együtt.</t>
        </r>
      </text>
    </comment>
    <comment ref="A35" authorId="0" shapeId="0" xr:uid="{A7FD48CF-C043-4D9F-A6FF-B5B05CEB8D5E}">
      <text>
        <r>
          <rPr>
            <b/>
            <sz val="10"/>
            <color indexed="81"/>
            <rFont val="Tahoma"/>
            <family val="2"/>
            <charset val="238"/>
          </rPr>
          <t xml:space="preserve"> </t>
        </r>
        <r>
          <rPr>
            <sz val="8"/>
            <color indexed="81"/>
            <rFont val="Tahoma"/>
            <family val="2"/>
            <charset val="238"/>
          </rPr>
          <t>Tűzifa, egyéb megújuló-, valamint  hulladék-energiahordozók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A0CD07F-8545-411A-AAC3-FB3328DB3123}">
      <text>
        <r>
          <rPr>
            <i/>
            <sz val="8"/>
            <color indexed="81"/>
            <rFont val="Tahoma"/>
            <family val="2"/>
            <charset val="238"/>
          </rPr>
          <t>Termelés és behozatal együtt, fűtőérték alapján. Forrás: „ENERGIA KÖZPONT” Nonprofit Kft.</t>
        </r>
      </text>
    </comment>
    <comment ref="A6" authorId="0" shapeId="0" xr:uid="{C5995637-69A9-48DC-80B4-887450900AF9}">
      <text>
        <r>
          <rPr>
            <sz val="8"/>
            <color indexed="81"/>
            <rFont val="Tahoma"/>
            <family val="2"/>
            <charset val="238"/>
          </rPr>
          <t>PB-gázzal és gazolinnal együtt.</t>
        </r>
      </text>
    </comment>
    <comment ref="A10" authorId="0" shapeId="0" xr:uid="{94CF0BD4-0007-4407-9F16-F1BD19CB7C31}">
      <text>
        <r>
          <rPr>
            <sz val="8"/>
            <color indexed="81"/>
            <rFont val="Tahoma"/>
            <family val="2"/>
            <charset val="238"/>
          </rPr>
          <t>Tűzifa, vízi erőművi, szélerőművi, egyéb megújuló energia, stb.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0653936-3F7A-4784-BAB5-433FE0FA365C}">
      <text>
        <r>
          <rPr>
            <sz val="8"/>
            <color indexed="81"/>
            <rFont val="Tahoma"/>
            <family val="2"/>
            <charset val="238"/>
          </rPr>
          <t>Forrás: „ENERGIA KÖZPONT” Nonprofit Kft.</t>
        </r>
      </text>
    </comment>
    <comment ref="B2" authorId="0" shapeId="0" xr:uid="{A8475E59-186C-44B3-92F0-1F253666D64E}">
      <text>
        <r>
          <rPr>
            <sz val="8"/>
            <color indexed="81"/>
            <rFont val="Tahoma"/>
            <family val="2"/>
            <charset val="238"/>
          </rPr>
          <t xml:space="preserve">2008-ig a Tevékenységek egységes ágazati osztályozási rendszere '03 (TEÁOR '03), 2009-ben  a TEÁOR '08 szerint.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60DC952E-D734-4D74-94A7-D4A65C704291}">
      <text>
        <r>
          <rPr>
            <sz val="8"/>
            <color indexed="81"/>
            <rFont val="Tahoma"/>
            <family val="2"/>
            <charset val="238"/>
          </rPr>
          <t xml:space="preserve">2008-ig a Tevékenységek egységes ágazati osztályozási rendszere '03 (TEÁOR '03), 2009-ben  a TEÁOR '08 szerint.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D2" authorId="0" shapeId="0" xr:uid="{665441D4-69CD-4D29-B8E6-BE9A341C8935}">
      <text>
        <r>
          <rPr>
            <sz val="8"/>
            <color indexed="81"/>
            <rFont val="Tahoma"/>
            <family val="2"/>
            <charset val="238"/>
          </rPr>
          <t xml:space="preserve">2008-ig a Tevékenységek egységes ágazati osztályozási rendszere '03 (TEÁOR '03), 2009-ben  a TEÁOR '08 szerint.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BF57B5E5-2CC3-4147-95DE-9CC80170D557}">
      <text>
        <r>
          <rPr>
            <sz val="8"/>
            <color indexed="81"/>
            <rFont val="Tahoma"/>
            <family val="2"/>
            <charset val="238"/>
          </rPr>
          <t xml:space="preserve">2008-ig a Tevékenységek egységes ágazati osztályozási rendszere '03 (TEÁOR '03), 2009-ben  a TEÁOR '08 szerint.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A3D1CD9-45D4-4DC2-B526-3364396D894F}">
      <text>
        <r>
          <rPr>
            <i/>
            <sz val="8"/>
            <color indexed="81"/>
            <rFont val="Tahoma"/>
            <family val="2"/>
            <charset val="238"/>
          </rPr>
          <t>A Tevékenységek egységes ágazati osztályozási rendszere '08 (TEÁOR '08) szerint. Forrás: „ENERGIA KÖZPONT” Nonprofit Kft.</t>
        </r>
      </text>
    </comment>
    <comment ref="A11" authorId="0" shapeId="0" xr:uid="{A14739C9-60A3-49A5-92DC-EE86E605D6CA}">
      <text>
        <r>
          <rPr>
            <sz val="8"/>
            <color indexed="81"/>
            <rFont val="Tahoma"/>
            <family val="2"/>
            <charset val="238"/>
          </rPr>
          <t>Erőművi önfogyasztással és hálózati veszteséggel együtt.</t>
        </r>
      </text>
    </comment>
    <comment ref="A14" authorId="0" shapeId="0" xr:uid="{537DED17-C82B-4D92-AA69-3E129E5781D8}">
      <text>
        <r>
          <rPr>
            <sz val="8"/>
            <color indexed="81"/>
            <rFont val="Tahoma"/>
            <family val="2"/>
            <charset val="238"/>
          </rPr>
          <t>Vegyipari és egyéb benzinnel együtt.</t>
        </r>
      </text>
    </comment>
    <comment ref="A16" authorId="0" shapeId="0" xr:uid="{DE1812CF-7ACB-49F8-802B-F5BF889672B8}">
      <text>
        <r>
          <rPr>
            <sz val="8"/>
            <color indexed="81"/>
            <rFont val="Tahoma"/>
            <family val="2"/>
            <charset val="238"/>
          </rPr>
          <t>Motorikus gázolaj és tüzelőolaj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23B3DCC-F9CB-44A8-BFBA-28FA5D9B3DD6}">
      <text>
        <r>
          <rPr>
            <i/>
            <sz val="8"/>
            <color indexed="81"/>
            <rFont val="Tahoma"/>
            <family val="2"/>
            <charset val="238"/>
          </rPr>
          <t>A Tevékenységek egységes ágazati osztályozási rendszere '08 (TEÁOR '08) szerint. Forrás: „ENERGIA KÖZPONT” Nonprofit Kft.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24CD902-9834-40ED-9B73-BFE2E901F398}">
      <text>
        <r>
          <rPr>
            <sz val="8"/>
            <color indexed="81"/>
            <rFont val="Tahoma"/>
            <family val="2"/>
            <charset val="238"/>
          </rPr>
          <t>Forrás: „ENERGIA KÖZPONT” Nonprofit Kft.</t>
        </r>
      </text>
    </comment>
    <comment ref="A21" authorId="0" shapeId="0" xr:uid="{004CC301-953D-4452-892C-A28E525A1A6F}">
      <text>
        <r>
          <rPr>
            <sz val="8"/>
            <color indexed="81"/>
            <rFont val="Tahoma"/>
            <family val="2"/>
            <charset val="238"/>
          </rPr>
          <t>Erőművi önfogyasztás, hálózati és transzformátorveszteségek nélkül, azaz a Villamos energia statisztikai évkönyv szerinti nettó fogyasztás.</t>
        </r>
      </text>
    </comment>
  </commentList>
</comments>
</file>

<file path=xl/sharedStrings.xml><?xml version="1.0" encoding="utf-8"?>
<sst xmlns="http://schemas.openxmlformats.org/spreadsheetml/2006/main" count="207" uniqueCount="127">
  <si>
    <t>Összesen</t>
  </si>
  <si>
    <t>Egyéb energiahordozó</t>
  </si>
  <si>
    <t>–</t>
  </si>
  <si>
    <t>Szél erőművi villamos energia</t>
  </si>
  <si>
    <t>Vízi erőművi villamos energia</t>
  </si>
  <si>
    <t>Atomerőművi villamos energia</t>
  </si>
  <si>
    <t>Szénhidrogének</t>
  </si>
  <si>
    <t>Szén</t>
  </si>
  <si>
    <t>Az elsődleges (primer) energiahordozók termelésének százalékos megoszlása</t>
  </si>
  <si>
    <t>Energiafelhasználás</t>
  </si>
  <si>
    <t>Készletváltozás (–)</t>
  </si>
  <si>
    <t>Kivitel</t>
  </si>
  <si>
    <t>Forrás összesen</t>
  </si>
  <si>
    <t>Tűzifa és egyéb biomassza</t>
  </si>
  <si>
    <t>Villamos energia</t>
  </si>
  <si>
    <t>Földgáz</t>
  </si>
  <si>
    <t>Kőolajtermékek</t>
  </si>
  <si>
    <t>Kőolaj</t>
  </si>
  <si>
    <t>Szénféleségek</t>
  </si>
  <si>
    <t>Ebből:</t>
  </si>
  <si>
    <t>Behozatal</t>
  </si>
  <si>
    <t>gazolin</t>
  </si>
  <si>
    <t>földgáz</t>
  </si>
  <si>
    <t>bányászati PB-gáz</t>
  </si>
  <si>
    <t>kőolaj</t>
  </si>
  <si>
    <t>ezen belül:</t>
  </si>
  <si>
    <t>Termelés</t>
  </si>
  <si>
    <t>Terajoule</t>
  </si>
  <si>
    <t xml:space="preserve">Megnevezés </t>
  </si>
  <si>
    <t>4.5.1. Energiamérleg</t>
  </si>
  <si>
    <t>Ebből: behozatal aránya, %</t>
  </si>
  <si>
    <t>Többi energiahordozó</t>
  </si>
  <si>
    <t>Import villamos energia</t>
  </si>
  <si>
    <t>kőolaj és kőolajtermékek</t>
  </si>
  <si>
    <t>4.5.2. Az energiaforrások szerkezete [%]</t>
  </si>
  <si>
    <t>Előző év = 100,0</t>
  </si>
  <si>
    <t>2000 = 100,0</t>
  </si>
  <si>
    <t>Százalékos megoszlás</t>
  </si>
  <si>
    <t>Petajoule</t>
  </si>
  <si>
    <t>Egyéb fel nem sorolt ágak</t>
  </si>
  <si>
    <t>Lakosság</t>
  </si>
  <si>
    <t>Szállítás, raktározás</t>
  </si>
  <si>
    <t>Mezőgazdaság, erdőgazdálkodás, halászat</t>
  </si>
  <si>
    <t>Építőipar</t>
  </si>
  <si>
    <t>Ipar víz- és hulladékgazdálkodás nélkül</t>
  </si>
  <si>
    <t>Év</t>
  </si>
  <si>
    <t>4.5.3. Energiafelhasználás</t>
  </si>
  <si>
    <t>Tűzifa</t>
  </si>
  <si>
    <t>Fűtőolaj</t>
  </si>
  <si>
    <t>Gáz- és tüzelőolaj</t>
  </si>
  <si>
    <t>Petróleum</t>
  </si>
  <si>
    <t>Benzin</t>
  </si>
  <si>
    <t>Propán-butángáz keverék</t>
  </si>
  <si>
    <t>Feketekőszén koksz</t>
  </si>
  <si>
    <t>Villamos energia, millió kWh</t>
  </si>
  <si>
    <t>Szén- és félkokszbrikett</t>
  </si>
  <si>
    <t>Földgáz, millió m³</t>
  </si>
  <si>
    <t>Feketeszén és antracit</t>
  </si>
  <si>
    <t>Barnaszén</t>
  </si>
  <si>
    <t>Lignit</t>
  </si>
  <si>
    <t>lakosság</t>
  </si>
  <si>
    <t>szállítás, raktározás</t>
  </si>
  <si>
    <t>mezőgazdaság, erdőgazdálkodás, halászat</t>
  </si>
  <si>
    <t>építőipar</t>
  </si>
  <si>
    <t>ipar víz- és hulladékgazdál-kodás nélkül</t>
  </si>
  <si>
    <t>Ebből</t>
  </si>
  <si>
    <t>Megnevezés</t>
  </si>
  <si>
    <t>4.5.4. A fontosabb energiahordozók felhasználása, 2009 [ezer tonna]</t>
  </si>
  <si>
    <t>B+C+D</t>
  </si>
  <si>
    <t>Villamosenergia-, gáz-, gőzellátás, légkondicionálás</t>
  </si>
  <si>
    <t>D</t>
  </si>
  <si>
    <t>Egyéb feldolgozóipar; ipari gép, berendezés üzembe helyezése, javítása</t>
  </si>
  <si>
    <t>CM</t>
  </si>
  <si>
    <t>Járműgyártás</t>
  </si>
  <si>
    <t>CL</t>
  </si>
  <si>
    <t>Gép, gépi berendezés gyártása</t>
  </si>
  <si>
    <t>CK</t>
  </si>
  <si>
    <t>Villamos berendezés gyártása</t>
  </si>
  <si>
    <t>CJ</t>
  </si>
  <si>
    <t>Számítógép, elektronikai, optikai termék gyártása</t>
  </si>
  <si>
    <t>CI</t>
  </si>
  <si>
    <t>Fémalapanyag és fémfeldolgozási termék gyártása</t>
  </si>
  <si>
    <t>CH</t>
  </si>
  <si>
    <t>Gumi-, műanyag és nemfém ásványi termék gyártása</t>
  </si>
  <si>
    <t>CG</t>
  </si>
  <si>
    <t>Gyógyszergyártás</t>
  </si>
  <si>
    <t>CF</t>
  </si>
  <si>
    <t>Vegyi anyag, termék gyártása</t>
  </si>
  <si>
    <t>CE</t>
  </si>
  <si>
    <t>Kokszgyártás, kőolajfeldolgozás</t>
  </si>
  <si>
    <t>CD</t>
  </si>
  <si>
    <t>Fafeldolgozás, papírtermék gyártása, nyomdai tevékenység</t>
  </si>
  <si>
    <t>CC</t>
  </si>
  <si>
    <t>Textília, ruházat, bőr, és bőrtermék gyártása</t>
  </si>
  <si>
    <t>CB</t>
  </si>
  <si>
    <t>Élelmiszer, ital, dohánytermék gyártása</t>
  </si>
  <si>
    <t>CA</t>
  </si>
  <si>
    <t>Feldolgozóipar</t>
  </si>
  <si>
    <t>C</t>
  </si>
  <si>
    <t>Bányászat, kőfejtés</t>
  </si>
  <si>
    <t>B</t>
  </si>
  <si>
    <t>fűtőolaj</t>
  </si>
  <si>
    <t>gáz- és tüzelőolaj</t>
  </si>
  <si>
    <t>benzin</t>
  </si>
  <si>
    <t>koksz</t>
  </si>
  <si>
    <t>szén és brikett</t>
  </si>
  <si>
    <t>Ágazat</t>
  </si>
  <si>
    <t>Év, kód</t>
  </si>
  <si>
    <t>4.5.5. Az energiahordozók végső felhasználása az iparban, 2009 [terajoule]</t>
  </si>
  <si>
    <t>Belföldi felhasználás</t>
  </si>
  <si>
    <t>Hálózati és transzformátorveszteség</t>
  </si>
  <si>
    <t>kiserőművekben</t>
  </si>
  <si>
    <t>50 MW és annál nagyobb teljesítőképességű erőművekben</t>
  </si>
  <si>
    <t>Erőművi önfogyasztás</t>
  </si>
  <si>
    <t>Felhasználás</t>
  </si>
  <si>
    <t>kommunális és ipari hulladékból</t>
  </si>
  <si>
    <t>biomasszából (fa, fahulladék és egyéb szilárd hulladék), biogázból és egyéb megújulóból (napelem)</t>
  </si>
  <si>
    <t>szélerőművi</t>
  </si>
  <si>
    <t>vízerőművi</t>
  </si>
  <si>
    <t>atomerőművi</t>
  </si>
  <si>
    <t>fosszilis energiahordozókból</t>
  </si>
  <si>
    <t>Hazai termelés összesen</t>
  </si>
  <si>
    <t>Kiserőművek termelése</t>
  </si>
  <si>
    <t>50 MW és annál nagyobb teljesítőképességű erőművek termelése</t>
  </si>
  <si>
    <t>Forrás</t>
  </si>
  <si>
    <t>4.5.6. Villamosenergia-mérleg [millió kWh]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</si>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</sst>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u/>
      <sz val="8"/>
      <name val="Arial"/>
      <family val="2"/>
      <charset val="238"/>
    </font>
    <font>
      <sz val="8"/>
      <color indexed="12"/>
      <name val="Arial"/>
      <family val="2"/>
      <charset val="238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sz val="10"/>
      <color indexed="81"/>
      <name val="Tahoma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1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/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164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3" fillId="0" borderId="0" xfId="0" applyFont="1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center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left" vertical="top" wrapText="1" inden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vertical="center" indent="1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5" xfId="0" applyFont="1" applyBorder="1" applyAlignment="1">
      <alignment horizontal="left" vertical="top"/>
    </xf>
    <xf numFmtId="165" fontId="1" fillId="0" borderId="0" xfId="0" applyNumberFormat="1" applyFont="1" applyAlignment="1"/>
    <xf numFmtId="165" fontId="2" fillId="0" borderId="0" xfId="0" applyNumberFormat="1" applyFont="1" applyAlignment="1"/>
    <xf numFmtId="165" fontId="1" fillId="0" borderId="0" xfId="0" applyNumberFormat="1" applyFo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Alignment="1">
      <alignment vertical="top"/>
    </xf>
    <xf numFmtId="165" fontId="1" fillId="0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top" indent="1"/>
    </xf>
    <xf numFmtId="165" fontId="2" fillId="0" borderId="0" xfId="0" applyNumberFormat="1" applyFont="1"/>
    <xf numFmtId="0" fontId="1" fillId="0" borderId="0" xfId="0" applyFont="1" applyBorder="1"/>
    <xf numFmtId="0" fontId="2" fillId="0" borderId="5" xfId="0" applyFont="1" applyBorder="1" applyAlignment="1">
      <alignment vertical="top"/>
    </xf>
    <xf numFmtId="164" fontId="1" fillId="0" borderId="0" xfId="0" applyNumberFormat="1" applyFont="1" applyAlignment="1">
      <alignment vertical="center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/>
    <xf numFmtId="164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/>
    <xf numFmtId="165" fontId="8" fillId="0" borderId="0" xfId="0" applyNumberFormat="1" applyFont="1" applyFill="1" applyAlignme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indent="4"/>
    </xf>
    <xf numFmtId="0" fontId="2" fillId="0" borderId="5" xfId="0" applyFont="1" applyFill="1" applyBorder="1" applyAlignment="1">
      <alignment horizontal="left"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/>
    </xf>
    <xf numFmtId="0" fontId="10" fillId="0" borderId="5" xfId="0" applyFont="1" applyBorder="1" applyAlignment="1">
      <alignment horizontal="left"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3" fontId="1" fillId="0" borderId="0" xfId="0" applyNumberFormat="1" applyFont="1" applyFill="1"/>
    <xf numFmtId="0" fontId="1" fillId="0" borderId="0" xfId="0" applyFont="1" applyFill="1" applyAlignment="1"/>
    <xf numFmtId="3" fontId="2" fillId="0" borderId="0" xfId="0" applyNumberFormat="1" applyFont="1" applyFill="1" applyAlignment="1">
      <alignment horizontal="right" vertical="top"/>
    </xf>
    <xf numFmtId="3" fontId="13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3" fontId="1" fillId="0" borderId="0" xfId="0" applyNumberFormat="1" applyFont="1" applyFill="1" applyAlignment="1">
      <alignment horizontal="right" vertical="top"/>
    </xf>
    <xf numFmtId="3" fontId="8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/>
    </xf>
    <xf numFmtId="3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13681-D7C2-4E58-B18C-D61A8254885A}">
  <dimension ref="A1:A7"/>
  <sheetViews>
    <sheetView tabSelected="1" workbookViewId="0"/>
  </sheetViews>
  <sheetFormatPr defaultRowHeight="12.75" x14ac:dyDescent="0.2"/>
  <cols>
    <col min="1" max="1" width="64.7109375" style="114" bestFit="1" customWidth="1"/>
    <col min="2" max="16384" width="9.140625" style="114"/>
  </cols>
  <sheetData>
    <row r="1" spans="1:1" x14ac:dyDescent="0.2">
      <c r="A1" s="113" t="s">
        <v>126</v>
      </c>
    </row>
    <row r="2" spans="1:1" x14ac:dyDescent="0.2">
      <c r="A2" s="115" t="s">
        <v>29</v>
      </c>
    </row>
    <row r="3" spans="1:1" x14ac:dyDescent="0.2">
      <c r="A3" s="115" t="s">
        <v>34</v>
      </c>
    </row>
    <row r="4" spans="1:1" x14ac:dyDescent="0.2">
      <c r="A4" s="115" t="s">
        <v>46</v>
      </c>
    </row>
    <row r="5" spans="1:1" x14ac:dyDescent="0.2">
      <c r="A5" s="115" t="s">
        <v>67</v>
      </c>
    </row>
    <row r="6" spans="1:1" x14ac:dyDescent="0.2">
      <c r="A6" s="115" t="s">
        <v>108</v>
      </c>
    </row>
    <row r="7" spans="1:1" x14ac:dyDescent="0.2">
      <c r="A7" s="115" t="s">
        <v>125</v>
      </c>
    </row>
  </sheetData>
  <hyperlinks>
    <hyperlink ref="A2" location="4.5.1.!A1" display="4.5.1. Energiamérleg" xr:uid="{55E62870-A296-4D1C-B0B6-A3CAED13BDF7}"/>
    <hyperlink ref="A3" location="4.5.2.!A1" display="4.5.2. Az energiaforrások szerkezete [%]" xr:uid="{9066EA5D-0A07-450B-BB31-75D8BC294A44}"/>
    <hyperlink ref="A4" location="4.5.3.!A1" display="4.5.3. Energiafelhasználás" xr:uid="{E245A5C7-B419-4C0E-9387-8C6688D04D93}"/>
    <hyperlink ref="A5" location="4.5.4.!A1" display="4.5.4. A fontosabb energiahordozók felhasználása, 2009 [ezer tonna]" xr:uid="{3F79D51F-4FA1-4EE4-8A54-9C85B63FD2D1}"/>
    <hyperlink ref="A6" location="4.5.5.!A1" display="4.5.5. Az energiahordozók végső felhasználása az iparban, 2009 [terajoule]" xr:uid="{892FC7F2-A14B-4DD2-AD83-DAD2D1FB0747}"/>
    <hyperlink ref="A7" location="4.5.6.!A1" display="4.5.6. Villamosenergia-mérleg [millió kWh]" xr:uid="{4601F805-D5DE-47BC-B95E-7FA5D1A3316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136F-A169-45D6-AF60-C2946BCAC2F5}">
  <dimension ref="A1:E36"/>
  <sheetViews>
    <sheetView zoomScaleNormal="100" workbookViewId="0"/>
  </sheetViews>
  <sheetFormatPr defaultRowHeight="11.25" x14ac:dyDescent="0.2"/>
  <cols>
    <col min="1" max="1" width="21.5703125" style="2" customWidth="1"/>
    <col min="2" max="3" width="10.7109375" style="2" customWidth="1"/>
    <col min="4" max="5" width="10.7109375" style="1" customWidth="1"/>
    <col min="6" max="16384" width="9.140625" style="1"/>
  </cols>
  <sheetData>
    <row r="1" spans="1:5" ht="12" thickBot="1" x14ac:dyDescent="0.25">
      <c r="A1" s="38" t="s">
        <v>29</v>
      </c>
      <c r="B1" s="1"/>
      <c r="C1" s="37"/>
      <c r="D1" s="37"/>
      <c r="E1" s="37"/>
    </row>
    <row r="2" spans="1:5" x14ac:dyDescent="0.2">
      <c r="A2" s="36" t="s">
        <v>28</v>
      </c>
      <c r="B2" s="35">
        <v>2000</v>
      </c>
      <c r="C2" s="34">
        <v>2007</v>
      </c>
      <c r="D2" s="34">
        <v>2008</v>
      </c>
      <c r="E2" s="33">
        <v>2009</v>
      </c>
    </row>
    <row r="3" spans="1:5" x14ac:dyDescent="0.2">
      <c r="A3" s="100" t="s">
        <v>27</v>
      </c>
      <c r="B3" s="100"/>
      <c r="C3" s="100"/>
      <c r="D3" s="100"/>
      <c r="E3" s="100"/>
    </row>
    <row r="4" spans="1:5" s="3" customFormat="1" x14ac:dyDescent="0.2">
      <c r="A4" s="5" t="s">
        <v>26</v>
      </c>
      <c r="B4" s="32">
        <v>485227</v>
      </c>
      <c r="C4" s="32">
        <f>C6+C7+C13+C14+C16+C15</f>
        <v>427024.3</v>
      </c>
      <c r="D4" s="32">
        <f>D6+D7+D13+D14+D16+D15</f>
        <v>435855.22229999996</v>
      </c>
      <c r="E4" s="32">
        <f>E6+E7+E13+E14+E16+E15</f>
        <v>458478.34489999997</v>
      </c>
    </row>
    <row r="5" spans="1:5" x14ac:dyDescent="0.2">
      <c r="A5" s="2" t="s">
        <v>19</v>
      </c>
      <c r="B5" s="28"/>
      <c r="C5" s="28"/>
      <c r="D5" s="20"/>
      <c r="E5" s="20"/>
    </row>
    <row r="6" spans="1:5" x14ac:dyDescent="0.2">
      <c r="A6" s="30" t="s">
        <v>7</v>
      </c>
      <c r="B6" s="31">
        <v>121120</v>
      </c>
      <c r="C6" s="31">
        <v>74176</v>
      </c>
      <c r="D6" s="31">
        <v>70884</v>
      </c>
      <c r="E6" s="20">
        <v>65104</v>
      </c>
    </row>
    <row r="7" spans="1:5" x14ac:dyDescent="0.2">
      <c r="A7" s="30" t="s">
        <v>6</v>
      </c>
      <c r="B7" s="28">
        <v>173443</v>
      </c>
      <c r="C7" s="28">
        <f>C9+C10+C11+C12</f>
        <v>134721</v>
      </c>
      <c r="D7" s="28">
        <f>D9+D10+D11+D12</f>
        <v>136550.13199999998</v>
      </c>
      <c r="E7" s="28">
        <f>E9+E10+E11+E12</f>
        <v>146814.54489999998</v>
      </c>
    </row>
    <row r="8" spans="1:5" x14ac:dyDescent="0.2">
      <c r="A8" s="18" t="s">
        <v>25</v>
      </c>
      <c r="B8" s="28"/>
      <c r="C8" s="28"/>
      <c r="D8" s="28"/>
      <c r="E8" s="20"/>
    </row>
    <row r="9" spans="1:5" x14ac:dyDescent="0.2">
      <c r="A9" s="29" t="s">
        <v>24</v>
      </c>
      <c r="B9" s="28">
        <v>47485</v>
      </c>
      <c r="C9" s="28">
        <v>35056</v>
      </c>
      <c r="D9" s="28">
        <v>33907.951000000001</v>
      </c>
      <c r="E9" s="25">
        <v>33054.938399999999</v>
      </c>
    </row>
    <row r="10" spans="1:5" x14ac:dyDescent="0.2">
      <c r="A10" s="29" t="s">
        <v>23</v>
      </c>
      <c r="B10" s="28">
        <v>10152</v>
      </c>
      <c r="C10" s="25">
        <v>7364</v>
      </c>
      <c r="D10" s="25">
        <v>7770.1810000000005</v>
      </c>
      <c r="E10" s="25">
        <v>9259</v>
      </c>
    </row>
    <row r="11" spans="1:5" x14ac:dyDescent="0.2">
      <c r="A11" s="29" t="s">
        <v>22</v>
      </c>
      <c r="B11" s="28">
        <v>103629</v>
      </c>
      <c r="C11" s="28">
        <v>83926</v>
      </c>
      <c r="D11" s="28">
        <v>83981</v>
      </c>
      <c r="E11" s="25">
        <v>95764.606499999994</v>
      </c>
    </row>
    <row r="12" spans="1:5" x14ac:dyDescent="0.2">
      <c r="A12" s="29" t="s">
        <v>21</v>
      </c>
      <c r="B12" s="28">
        <v>12177</v>
      </c>
      <c r="C12" s="28">
        <v>8375</v>
      </c>
      <c r="D12" s="28">
        <v>10891</v>
      </c>
      <c r="E12" s="25">
        <v>8736</v>
      </c>
    </row>
    <row r="13" spans="1:5" ht="22.5" x14ac:dyDescent="0.2">
      <c r="A13" s="27" t="s">
        <v>5</v>
      </c>
      <c r="B13" s="28">
        <v>154562</v>
      </c>
      <c r="C13" s="28">
        <v>159979.29999999999</v>
      </c>
      <c r="D13" s="28">
        <v>161521.29030000002</v>
      </c>
      <c r="E13" s="25">
        <v>168143.4</v>
      </c>
    </row>
    <row r="14" spans="1:5" ht="22.5" x14ac:dyDescent="0.2">
      <c r="A14" s="27" t="s">
        <v>4</v>
      </c>
      <c r="B14" s="26">
        <v>641</v>
      </c>
      <c r="C14" s="26">
        <v>756</v>
      </c>
      <c r="D14" s="26">
        <v>766.8</v>
      </c>
      <c r="E14" s="25">
        <v>820.8</v>
      </c>
    </row>
    <row r="15" spans="1:5" ht="22.5" x14ac:dyDescent="0.2">
      <c r="A15" s="27" t="s">
        <v>3</v>
      </c>
      <c r="B15" s="8" t="s">
        <v>2</v>
      </c>
      <c r="C15" s="26">
        <v>396</v>
      </c>
      <c r="D15" s="26">
        <v>738</v>
      </c>
      <c r="E15" s="25">
        <v>1191.5999999999999</v>
      </c>
    </row>
    <row r="16" spans="1:5" x14ac:dyDescent="0.2">
      <c r="A16" s="18" t="s">
        <v>1</v>
      </c>
      <c r="B16" s="15">
        <v>35461</v>
      </c>
      <c r="C16" s="22">
        <v>56996</v>
      </c>
      <c r="D16" s="21">
        <f>25079+37050+3266</f>
        <v>65395</v>
      </c>
      <c r="E16" s="25">
        <v>76404</v>
      </c>
    </row>
    <row r="17" spans="1:5" x14ac:dyDescent="0.2">
      <c r="A17" s="5" t="s">
        <v>20</v>
      </c>
      <c r="B17" s="12">
        <v>665410</v>
      </c>
      <c r="C17" s="24">
        <f>+C19+C20+C21+C22+C23+C24</f>
        <v>850855.07739999995</v>
      </c>
      <c r="D17" s="24">
        <f>+D19+D20+D21+D22+D23+D24</f>
        <v>868072.94400000013</v>
      </c>
      <c r="E17" s="23">
        <f>+E19+E20+E21+E22+E23+E24</f>
        <v>733139.7</v>
      </c>
    </row>
    <row r="18" spans="1:5" x14ac:dyDescent="0.2">
      <c r="A18" s="3" t="s">
        <v>19</v>
      </c>
      <c r="B18" s="15"/>
      <c r="C18" s="22"/>
      <c r="D18" s="21"/>
      <c r="E18" s="20"/>
    </row>
    <row r="19" spans="1:5" x14ac:dyDescent="0.2">
      <c r="A19" s="18" t="s">
        <v>18</v>
      </c>
      <c r="B19" s="14">
        <v>53719</v>
      </c>
      <c r="C19" s="14">
        <v>72222</v>
      </c>
      <c r="D19" s="14">
        <f>70961+335+453</f>
        <v>71749</v>
      </c>
      <c r="E19" s="13">
        <v>47117</v>
      </c>
    </row>
    <row r="20" spans="1:5" x14ac:dyDescent="0.2">
      <c r="A20" s="18" t="s">
        <v>17</v>
      </c>
      <c r="B20" s="15">
        <v>242440</v>
      </c>
      <c r="C20" s="14">
        <f>6883.643*41.8</f>
        <v>287736.27739999996</v>
      </c>
      <c r="D20" s="15">
        <v>278578</v>
      </c>
      <c r="E20" s="13">
        <v>226747.1</v>
      </c>
    </row>
    <row r="21" spans="1:5" s="19" customFormat="1" x14ac:dyDescent="0.2">
      <c r="A21" s="18" t="s">
        <v>16</v>
      </c>
      <c r="B21" s="15">
        <v>49254</v>
      </c>
      <c r="C21" s="14">
        <v>108675</v>
      </c>
      <c r="D21" s="14">
        <v>109685</v>
      </c>
      <c r="E21" s="13">
        <v>107075</v>
      </c>
    </row>
    <row r="22" spans="1:5" x14ac:dyDescent="0.2">
      <c r="A22" s="18" t="s">
        <v>15</v>
      </c>
      <c r="B22" s="15">
        <v>307613</v>
      </c>
      <c r="C22" s="14">
        <v>364879.8</v>
      </c>
      <c r="D22" s="14">
        <v>390442.14400000003</v>
      </c>
      <c r="E22" s="13">
        <v>331058.59999999998</v>
      </c>
    </row>
    <row r="23" spans="1:5" x14ac:dyDescent="0.2">
      <c r="A23" s="18" t="s">
        <v>14</v>
      </c>
      <c r="B23" s="15">
        <v>12384</v>
      </c>
      <c r="C23" s="14">
        <v>14350</v>
      </c>
      <c r="D23" s="14">
        <v>14050.8</v>
      </c>
      <c r="E23" s="13">
        <v>19848</v>
      </c>
    </row>
    <row r="24" spans="1:5" x14ac:dyDescent="0.2">
      <c r="A24" s="17" t="s">
        <v>13</v>
      </c>
      <c r="B24" s="8" t="s">
        <v>2</v>
      </c>
      <c r="C24" s="14">
        <f>1853+1139</f>
        <v>2992</v>
      </c>
      <c r="D24" s="14">
        <v>3568</v>
      </c>
      <c r="E24" s="13">
        <v>1294</v>
      </c>
    </row>
    <row r="25" spans="1:5" s="3" customFormat="1" x14ac:dyDescent="0.2">
      <c r="A25" s="5" t="s">
        <v>12</v>
      </c>
      <c r="B25" s="12">
        <v>1150637</v>
      </c>
      <c r="C25" s="11">
        <f>C4+C17</f>
        <v>1277879.3773999999</v>
      </c>
      <c r="D25" s="11">
        <f>D4+D17</f>
        <v>1303928.1663000002</v>
      </c>
      <c r="E25" s="11">
        <f>E4+E17</f>
        <v>1191618.0448999999</v>
      </c>
    </row>
    <row r="26" spans="1:5" s="3" customFormat="1" x14ac:dyDescent="0.2">
      <c r="A26" s="3" t="s">
        <v>11</v>
      </c>
      <c r="B26" s="15">
        <v>82830</v>
      </c>
      <c r="C26" s="16">
        <v>153595</v>
      </c>
      <c r="D26" s="16">
        <v>145336.3274375</v>
      </c>
      <c r="E26" s="13">
        <v>106278.00510000001</v>
      </c>
    </row>
    <row r="27" spans="1:5" s="3" customFormat="1" x14ac:dyDescent="0.2">
      <c r="A27" s="3" t="s">
        <v>10</v>
      </c>
      <c r="B27" s="15">
        <v>12719</v>
      </c>
      <c r="C27" s="14">
        <v>-1166</v>
      </c>
      <c r="D27" s="14">
        <v>32313</v>
      </c>
      <c r="E27" s="13">
        <v>29492.478857360009</v>
      </c>
    </row>
    <row r="28" spans="1:5" s="3" customFormat="1" x14ac:dyDescent="0.2">
      <c r="A28" s="5" t="s">
        <v>9</v>
      </c>
      <c r="B28" s="12">
        <v>1055088</v>
      </c>
      <c r="C28" s="11">
        <f>+C25-C26-C27</f>
        <v>1125450.3773999999</v>
      </c>
      <c r="D28" s="11">
        <f>+D25-D26-D27</f>
        <v>1126278.8388625002</v>
      </c>
      <c r="E28" s="11">
        <f>+E25-E26-E27</f>
        <v>1055847.5609426398</v>
      </c>
    </row>
    <row r="29" spans="1:5" ht="11.25" customHeight="1" x14ac:dyDescent="0.2">
      <c r="A29" s="99" t="s">
        <v>8</v>
      </c>
      <c r="B29" s="99"/>
      <c r="C29" s="99"/>
      <c r="D29" s="99"/>
      <c r="E29" s="99"/>
    </row>
    <row r="30" spans="1:5" x14ac:dyDescent="0.2">
      <c r="A30" s="3" t="s">
        <v>7</v>
      </c>
      <c r="B30" s="6">
        <v>24.961512858929943</v>
      </c>
      <c r="C30" s="10">
        <f>(+C6/C4)*100</f>
        <v>17.37044004287344</v>
      </c>
      <c r="D30" s="10">
        <f>(+D6/D4)*100</f>
        <v>16.263198505674989</v>
      </c>
      <c r="E30" s="10">
        <f>(+E6/E4)*100</f>
        <v>14.20001636373906</v>
      </c>
    </row>
    <row r="31" spans="1:5" x14ac:dyDescent="0.2">
      <c r="A31" s="3" t="s">
        <v>6</v>
      </c>
      <c r="B31" s="6">
        <v>35.744713299136279</v>
      </c>
      <c r="C31" s="6">
        <f>+C7/C4*100</f>
        <v>31.548790080564505</v>
      </c>
      <c r="D31" s="6">
        <f>+D7/D4*100</f>
        <v>31.329240769314971</v>
      </c>
      <c r="E31" s="6">
        <f>+E7/E4*100</f>
        <v>32.022132895289118</v>
      </c>
    </row>
    <row r="32" spans="1:5" ht="11.25" customHeight="1" x14ac:dyDescent="0.2">
      <c r="A32" s="9" t="s">
        <v>5</v>
      </c>
      <c r="B32" s="6">
        <v>31.853544835716068</v>
      </c>
      <c r="C32" s="6">
        <f>+C13/C4*100</f>
        <v>37.463746208353946</v>
      </c>
      <c r="D32" s="6">
        <f>+D13/D4*100</f>
        <v>37.05847309747837</v>
      </c>
      <c r="E32" s="6">
        <f>+E13/E4*100</f>
        <v>36.674229409171822</v>
      </c>
    </row>
    <row r="33" spans="1:5" x14ac:dyDescent="0.2">
      <c r="A33" s="9" t="s">
        <v>4</v>
      </c>
      <c r="B33" s="6">
        <v>0.13210311874648362</v>
      </c>
      <c r="C33" s="6">
        <f>+C14/C4*100</f>
        <v>0.17703910526871658</v>
      </c>
      <c r="D33" s="6">
        <f>+D14/D4*100</f>
        <v>0.17592997875615909</v>
      </c>
      <c r="E33" s="6">
        <f>+E14/E4*100</f>
        <v>0.17902699421474902</v>
      </c>
    </row>
    <row r="34" spans="1:5" ht="12" customHeight="1" x14ac:dyDescent="0.2">
      <c r="A34" s="9" t="s">
        <v>3</v>
      </c>
      <c r="B34" s="8" t="s">
        <v>2</v>
      </c>
      <c r="C34" s="6">
        <f>+C15/C4*100</f>
        <v>9.2734769426470576E-2</v>
      </c>
      <c r="D34" s="6">
        <f>+D15/D4*100</f>
        <v>0.16932228002353342</v>
      </c>
      <c r="E34" s="6">
        <f>+E15/E4*100</f>
        <v>0.25990322405737687</v>
      </c>
    </row>
    <row r="35" spans="1:5" x14ac:dyDescent="0.2">
      <c r="A35" s="7" t="s">
        <v>1</v>
      </c>
      <c r="B35" s="6">
        <v>7.308125887471224</v>
      </c>
      <c r="C35" s="6">
        <v>12.6</v>
      </c>
      <c r="D35" s="6">
        <f>D16/D4*100</f>
        <v>15.003835368751989</v>
      </c>
      <c r="E35" s="6">
        <f>E16/E4*100</f>
        <v>16.66469111352788</v>
      </c>
    </row>
    <row r="36" spans="1:5" s="3" customFormat="1" x14ac:dyDescent="0.2">
      <c r="A36" s="5" t="s">
        <v>0</v>
      </c>
      <c r="B36" s="4">
        <v>100</v>
      </c>
      <c r="C36" s="4">
        <v>100</v>
      </c>
      <c r="D36" s="4">
        <f>SUM(D30:D35)</f>
        <v>100.00000000000001</v>
      </c>
      <c r="E36" s="4">
        <f>SUM(E30:E35)</f>
        <v>100.00000000000001</v>
      </c>
    </row>
  </sheetData>
  <mergeCells count="2">
    <mergeCell ref="A29:E29"/>
    <mergeCell ref="A3:E3"/>
  </mergeCells>
  <pageMargins left="0.74803149606299213" right="0.74803149606299213" top="0.62992125984251968" bottom="0.86614173228346458" header="0.51181102362204722" footer="0.62992125984251968"/>
  <pageSetup paperSize="9" orientation="portrait" cellComments="atEnd" horizont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9F19F-2AE3-43AC-AF17-77AE4EC9B871}">
  <dimension ref="A1:E12"/>
  <sheetViews>
    <sheetView zoomScaleNormal="100" workbookViewId="0"/>
  </sheetViews>
  <sheetFormatPr defaultRowHeight="11.25" x14ac:dyDescent="0.2"/>
  <cols>
    <col min="1" max="1" width="22.28515625" style="2" customWidth="1"/>
    <col min="2" max="4" width="9.7109375" style="2" customWidth="1"/>
    <col min="5" max="16384" width="9.140625" style="1"/>
  </cols>
  <sheetData>
    <row r="1" spans="1:5" ht="12" thickBot="1" x14ac:dyDescent="0.25">
      <c r="A1" s="38" t="s">
        <v>34</v>
      </c>
      <c r="B1" s="50"/>
      <c r="C1" s="50"/>
      <c r="D1" s="50"/>
      <c r="E1" s="49"/>
    </row>
    <row r="2" spans="1:5" x14ac:dyDescent="0.2">
      <c r="A2" s="36" t="s">
        <v>28</v>
      </c>
      <c r="B2" s="35">
        <v>2000</v>
      </c>
      <c r="C2" s="34">
        <v>2007</v>
      </c>
      <c r="D2" s="34">
        <v>2008</v>
      </c>
      <c r="E2" s="33">
        <v>2009</v>
      </c>
    </row>
    <row r="3" spans="1:5" x14ac:dyDescent="0.2">
      <c r="A3" s="3" t="s">
        <v>18</v>
      </c>
      <c r="B3" s="39">
        <v>15.194974609716184</v>
      </c>
      <c r="C3" s="42">
        <v>11.456323858818697</v>
      </c>
      <c r="D3" s="41">
        <v>10.938716080099143</v>
      </c>
      <c r="E3" s="41">
        <v>9.4175311023774846</v>
      </c>
    </row>
    <row r="4" spans="1:5" x14ac:dyDescent="0.2">
      <c r="A4" s="2" t="s">
        <v>6</v>
      </c>
      <c r="B4" s="46">
        <v>67.15845223124235</v>
      </c>
      <c r="C4" s="45">
        <v>70.117109114245579</v>
      </c>
      <c r="D4" s="41">
        <v>70.192154725601924</v>
      </c>
      <c r="E4" s="41">
        <v>68.117065562574382</v>
      </c>
    </row>
    <row r="5" spans="1:5" x14ac:dyDescent="0.2">
      <c r="A5" s="2" t="s">
        <v>19</v>
      </c>
      <c r="B5" s="46"/>
      <c r="C5" s="45"/>
      <c r="D5" s="1"/>
      <c r="E5" s="48"/>
    </row>
    <row r="6" spans="1:5" x14ac:dyDescent="0.2">
      <c r="A6" s="47" t="s">
        <v>33</v>
      </c>
      <c r="B6" s="44">
        <v>31.41807537911609</v>
      </c>
      <c r="C6" s="43">
        <v>34.995969518648565</v>
      </c>
      <c r="D6" s="41">
        <v>33.808007480266049</v>
      </c>
      <c r="E6" s="41">
        <v>32.29827208871265</v>
      </c>
    </row>
    <row r="7" spans="1:5" x14ac:dyDescent="0.2">
      <c r="A7" s="30" t="s">
        <v>22</v>
      </c>
      <c r="B7" s="46">
        <v>35.740376852126253</v>
      </c>
      <c r="C7" s="45">
        <v>35.121139595597015</v>
      </c>
      <c r="D7" s="41">
        <v>36.384147245335868</v>
      </c>
      <c r="E7" s="41">
        <v>35.818793473861739</v>
      </c>
    </row>
    <row r="8" spans="1:5" x14ac:dyDescent="0.2">
      <c r="A8" s="9" t="s">
        <v>5</v>
      </c>
      <c r="B8" s="44">
        <v>13.432733346833103</v>
      </c>
      <c r="C8" s="43">
        <v>12.519123700508979</v>
      </c>
      <c r="D8" s="41">
        <v>12.387284397600638</v>
      </c>
      <c r="E8" s="41">
        <v>14.110511394119627</v>
      </c>
    </row>
    <row r="9" spans="1:5" x14ac:dyDescent="0.2">
      <c r="A9" s="3" t="s">
        <v>32</v>
      </c>
      <c r="B9" s="39">
        <v>1.076273403340932</v>
      </c>
      <c r="C9" s="42">
        <v>1.1229541890876125</v>
      </c>
      <c r="D9" s="41">
        <v>1.0775746979889438</v>
      </c>
      <c r="E9" s="41">
        <v>1.6656343939190379</v>
      </c>
    </row>
    <row r="10" spans="1:5" x14ac:dyDescent="0.2">
      <c r="A10" s="3" t="s">
        <v>31</v>
      </c>
      <c r="B10" s="39">
        <v>3.1375664088674355</v>
      </c>
      <c r="C10" s="42">
        <v>4.7844891373391381</v>
      </c>
      <c r="D10" s="41">
        <v>5.4042700987093477</v>
      </c>
      <c r="E10" s="41">
        <v>6.6892575470094755</v>
      </c>
    </row>
    <row r="11" spans="1:5" s="3" customFormat="1" x14ac:dyDescent="0.2">
      <c r="A11" s="5" t="s">
        <v>0</v>
      </c>
      <c r="B11" s="40">
        <v>100</v>
      </c>
      <c r="C11" s="40">
        <v>100</v>
      </c>
      <c r="D11" s="40">
        <v>100</v>
      </c>
      <c r="E11" s="40">
        <v>100</v>
      </c>
    </row>
    <row r="12" spans="1:5" s="3" customFormat="1" x14ac:dyDescent="0.2">
      <c r="A12" s="3" t="s">
        <v>30</v>
      </c>
      <c r="B12" s="39">
        <v>57.829706501702972</v>
      </c>
      <c r="C12" s="39">
        <v>66.599999999999994</v>
      </c>
      <c r="D12" s="39">
        <v>66.573678400032279</v>
      </c>
      <c r="E12" s="39">
        <v>61.524722887317871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horizont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24E54-BA48-4ED2-944D-A2E16C002F0B}">
  <dimension ref="A1:H46"/>
  <sheetViews>
    <sheetView workbookViewId="0"/>
  </sheetViews>
  <sheetFormatPr defaultRowHeight="11.25" x14ac:dyDescent="0.2"/>
  <cols>
    <col min="1" max="1" width="8.140625" style="2" customWidth="1"/>
    <col min="2" max="3" width="11.28515625" style="2" customWidth="1"/>
    <col min="4" max="4" width="11.5703125" style="2" customWidth="1"/>
    <col min="5" max="5" width="11.85546875" style="2" customWidth="1"/>
    <col min="6" max="6" width="10.42578125" style="2" customWidth="1"/>
    <col min="7" max="8" width="11.28515625" style="2" customWidth="1"/>
    <col min="9" max="16384" width="9.140625" style="1"/>
  </cols>
  <sheetData>
    <row r="1" spans="1:8" ht="12" thickBot="1" x14ac:dyDescent="0.25">
      <c r="A1" s="65" t="s">
        <v>46</v>
      </c>
      <c r="B1" s="64"/>
      <c r="C1" s="64"/>
      <c r="D1" s="64"/>
      <c r="E1" s="64"/>
      <c r="F1" s="64"/>
      <c r="G1" s="64"/>
      <c r="H1" s="64"/>
    </row>
    <row r="2" spans="1:8" ht="45" x14ac:dyDescent="0.2">
      <c r="A2" s="63" t="s">
        <v>45</v>
      </c>
      <c r="B2" s="62" t="s">
        <v>44</v>
      </c>
      <c r="C2" s="62" t="s">
        <v>43</v>
      </c>
      <c r="D2" s="62" t="s">
        <v>42</v>
      </c>
      <c r="E2" s="62" t="s">
        <v>41</v>
      </c>
      <c r="F2" s="62" t="s">
        <v>40</v>
      </c>
      <c r="G2" s="62" t="s">
        <v>39</v>
      </c>
      <c r="H2" s="61" t="s">
        <v>0</v>
      </c>
    </row>
    <row r="3" spans="1:8" x14ac:dyDescent="0.2">
      <c r="A3" s="100" t="s">
        <v>38</v>
      </c>
      <c r="B3" s="100"/>
      <c r="C3" s="100"/>
      <c r="D3" s="100"/>
      <c r="E3" s="100"/>
      <c r="F3" s="100"/>
      <c r="G3" s="100"/>
      <c r="H3" s="100"/>
    </row>
    <row r="4" spans="1:8" x14ac:dyDescent="0.2">
      <c r="A4" s="59">
        <v>2000</v>
      </c>
      <c r="B4" s="42">
        <v>368</v>
      </c>
      <c r="C4" s="42">
        <v>8.8000000000000007</v>
      </c>
      <c r="D4" s="42">
        <v>38.700000000000003</v>
      </c>
      <c r="E4" s="42">
        <v>48.3</v>
      </c>
      <c r="F4" s="42">
        <v>400.6</v>
      </c>
      <c r="G4" s="42">
        <v>190.7</v>
      </c>
      <c r="H4" s="42">
        <f t="shared" ref="H4:H13" si="0">SUM(B4:G4)</f>
        <v>1055.1000000000001</v>
      </c>
    </row>
    <row r="5" spans="1:8" x14ac:dyDescent="0.2">
      <c r="A5" s="59">
        <v>2001</v>
      </c>
      <c r="B5" s="42">
        <v>373.3</v>
      </c>
      <c r="C5" s="42">
        <v>9.4</v>
      </c>
      <c r="D5" s="42">
        <v>39.200000000000003</v>
      </c>
      <c r="E5" s="42">
        <v>48.9</v>
      </c>
      <c r="F5" s="42">
        <v>416</v>
      </c>
      <c r="G5" s="42">
        <v>200.4</v>
      </c>
      <c r="H5" s="42">
        <f t="shared" si="0"/>
        <v>1087.2</v>
      </c>
    </row>
    <row r="6" spans="1:8" x14ac:dyDescent="0.2">
      <c r="A6" s="59">
        <v>2002</v>
      </c>
      <c r="B6" s="42">
        <v>369.6</v>
      </c>
      <c r="C6" s="42">
        <v>9.4</v>
      </c>
      <c r="D6" s="42">
        <v>38</v>
      </c>
      <c r="E6" s="42">
        <v>48.6</v>
      </c>
      <c r="F6" s="42">
        <v>402.3</v>
      </c>
      <c r="G6" s="42">
        <v>198.9</v>
      </c>
      <c r="H6" s="42">
        <f t="shared" si="0"/>
        <v>1066.8000000000002</v>
      </c>
    </row>
    <row r="7" spans="1:8" x14ac:dyDescent="0.2">
      <c r="A7" s="59">
        <v>2003</v>
      </c>
      <c r="B7" s="42">
        <v>370.4</v>
      </c>
      <c r="C7" s="42">
        <v>9.5</v>
      </c>
      <c r="D7" s="42">
        <v>37.799999999999997</v>
      </c>
      <c r="E7" s="42">
        <v>48.1</v>
      </c>
      <c r="F7" s="42">
        <v>419.4</v>
      </c>
      <c r="G7" s="42">
        <v>206.4</v>
      </c>
      <c r="H7" s="42">
        <f t="shared" si="0"/>
        <v>1091.6000000000001</v>
      </c>
    </row>
    <row r="8" spans="1:8" x14ac:dyDescent="0.2">
      <c r="A8" s="54">
        <v>2004</v>
      </c>
      <c r="B8" s="42">
        <v>372.5</v>
      </c>
      <c r="C8" s="42">
        <v>9.6</v>
      </c>
      <c r="D8" s="42">
        <v>38</v>
      </c>
      <c r="E8" s="42">
        <v>48.2</v>
      </c>
      <c r="F8" s="42">
        <v>410.3</v>
      </c>
      <c r="G8" s="42">
        <v>209.5</v>
      </c>
      <c r="H8" s="42">
        <f t="shared" si="0"/>
        <v>1088.0999999999999</v>
      </c>
    </row>
    <row r="9" spans="1:8" x14ac:dyDescent="0.2">
      <c r="A9" s="54">
        <v>2005</v>
      </c>
      <c r="B9" s="42">
        <v>414</v>
      </c>
      <c r="C9" s="42">
        <v>10.6</v>
      </c>
      <c r="D9" s="42">
        <v>36.299999999999997</v>
      </c>
      <c r="E9" s="42">
        <v>49.3</v>
      </c>
      <c r="F9" s="42">
        <v>425.4</v>
      </c>
      <c r="G9" s="42">
        <v>217.6</v>
      </c>
      <c r="H9" s="42">
        <f t="shared" si="0"/>
        <v>1153.2</v>
      </c>
    </row>
    <row r="10" spans="1:8" s="3" customFormat="1" x14ac:dyDescent="0.2">
      <c r="A10" s="59">
        <v>2006</v>
      </c>
      <c r="B10" s="42">
        <v>421.3</v>
      </c>
      <c r="C10" s="42">
        <v>10.7</v>
      </c>
      <c r="D10" s="42">
        <v>35.9</v>
      </c>
      <c r="E10" s="42">
        <v>50.3</v>
      </c>
      <c r="F10" s="42">
        <v>415.8</v>
      </c>
      <c r="G10" s="42">
        <v>218</v>
      </c>
      <c r="H10" s="42">
        <f t="shared" si="0"/>
        <v>1152</v>
      </c>
    </row>
    <row r="11" spans="1:8" s="3" customFormat="1" x14ac:dyDescent="0.2">
      <c r="A11" s="54">
        <v>2007</v>
      </c>
      <c r="B11" s="42">
        <v>428.9</v>
      </c>
      <c r="C11" s="42">
        <v>9.1999999999999993</v>
      </c>
      <c r="D11" s="42">
        <v>34.200000000000003</v>
      </c>
      <c r="E11" s="42">
        <v>50.6</v>
      </c>
      <c r="F11" s="42">
        <v>399.5</v>
      </c>
      <c r="G11" s="42">
        <v>203</v>
      </c>
      <c r="H11" s="42">
        <f t="shared" si="0"/>
        <v>1125.4000000000001</v>
      </c>
    </row>
    <row r="12" spans="1:8" s="3" customFormat="1" x14ac:dyDescent="0.2">
      <c r="A12" s="59">
        <v>2008</v>
      </c>
      <c r="B12" s="57">
        <v>426.7</v>
      </c>
      <c r="C12" s="57">
        <v>9</v>
      </c>
      <c r="D12" s="57">
        <v>35.1</v>
      </c>
      <c r="E12" s="57">
        <v>50.5</v>
      </c>
      <c r="F12" s="42">
        <v>402.5</v>
      </c>
      <c r="G12" s="42">
        <v>202.5</v>
      </c>
      <c r="H12" s="42">
        <f t="shared" si="0"/>
        <v>1126.3</v>
      </c>
    </row>
    <row r="13" spans="1:8" s="3" customFormat="1" x14ac:dyDescent="0.2">
      <c r="A13" s="60">
        <v>2009</v>
      </c>
      <c r="B13" s="42">
        <v>386.2</v>
      </c>
      <c r="C13" s="42">
        <v>8.6999999999999993</v>
      </c>
      <c r="D13" s="42">
        <v>31.990797011877607</v>
      </c>
      <c r="E13" s="42">
        <v>47.897343198102028</v>
      </c>
      <c r="F13" s="42">
        <v>383.25429139961614</v>
      </c>
      <c r="G13" s="42">
        <v>197.73154549891498</v>
      </c>
      <c r="H13" s="42">
        <f t="shared" si="0"/>
        <v>1055.7739771085107</v>
      </c>
    </row>
    <row r="14" spans="1:8" x14ac:dyDescent="0.2">
      <c r="A14" s="101" t="s">
        <v>37</v>
      </c>
      <c r="B14" s="101"/>
      <c r="C14" s="101"/>
      <c r="D14" s="101"/>
      <c r="E14" s="101"/>
      <c r="F14" s="101"/>
      <c r="G14" s="101"/>
      <c r="H14" s="101"/>
    </row>
    <row r="15" spans="1:8" x14ac:dyDescent="0.2">
      <c r="A15" s="59">
        <v>2000</v>
      </c>
      <c r="B15" s="39">
        <v>34.9</v>
      </c>
      <c r="C15" s="39">
        <v>0.8</v>
      </c>
      <c r="D15" s="39">
        <v>3.7</v>
      </c>
      <c r="E15" s="39">
        <v>4.5999999999999996</v>
      </c>
      <c r="F15" s="39">
        <v>38</v>
      </c>
      <c r="G15" s="39">
        <v>18.100000000000001</v>
      </c>
      <c r="H15" s="39">
        <v>100</v>
      </c>
    </row>
    <row r="16" spans="1:8" x14ac:dyDescent="0.2">
      <c r="A16" s="59">
        <v>2001</v>
      </c>
      <c r="B16" s="39">
        <v>34.299999999999997</v>
      </c>
      <c r="C16" s="39">
        <v>0.9</v>
      </c>
      <c r="D16" s="39">
        <v>3.6</v>
      </c>
      <c r="E16" s="39">
        <v>4.5</v>
      </c>
      <c r="F16" s="39">
        <v>38.299999999999997</v>
      </c>
      <c r="G16" s="39">
        <v>18.399999999999999</v>
      </c>
      <c r="H16" s="39">
        <v>100</v>
      </c>
    </row>
    <row r="17" spans="1:8" x14ac:dyDescent="0.2">
      <c r="A17" s="59">
        <v>2002</v>
      </c>
      <c r="B17" s="39">
        <v>34.6</v>
      </c>
      <c r="C17" s="39">
        <v>0.9</v>
      </c>
      <c r="D17" s="39">
        <v>3.6</v>
      </c>
      <c r="E17" s="39">
        <v>4.5999999999999996</v>
      </c>
      <c r="F17" s="39">
        <v>37.700000000000003</v>
      </c>
      <c r="G17" s="39">
        <v>18.600000000000001</v>
      </c>
      <c r="H17" s="39">
        <v>100</v>
      </c>
    </row>
    <row r="18" spans="1:8" x14ac:dyDescent="0.2">
      <c r="A18" s="59">
        <v>2003</v>
      </c>
      <c r="B18" s="39">
        <v>33.9</v>
      </c>
      <c r="C18" s="39">
        <v>0.9</v>
      </c>
      <c r="D18" s="39">
        <v>3.5</v>
      </c>
      <c r="E18" s="39">
        <v>4.4000000000000004</v>
      </c>
      <c r="F18" s="39">
        <v>38.4</v>
      </c>
      <c r="G18" s="39">
        <v>18.899999999999999</v>
      </c>
      <c r="H18" s="39">
        <v>100</v>
      </c>
    </row>
    <row r="19" spans="1:8" x14ac:dyDescent="0.2">
      <c r="A19" s="54">
        <v>2004</v>
      </c>
      <c r="B19" s="42">
        <v>34.233985846889077</v>
      </c>
      <c r="C19" s="42">
        <v>0.8822718500137855</v>
      </c>
      <c r="D19" s="42">
        <v>3.4923260729712342</v>
      </c>
      <c r="E19" s="42">
        <v>4.4297399136108817</v>
      </c>
      <c r="F19" s="42">
        <v>37.707931256318354</v>
      </c>
      <c r="G19" s="42">
        <v>19.253745060196675</v>
      </c>
      <c r="H19" s="42">
        <v>100</v>
      </c>
    </row>
    <row r="20" spans="1:8" x14ac:dyDescent="0.2">
      <c r="A20" s="54">
        <v>2005</v>
      </c>
      <c r="B20" s="42">
        <v>35.901136928444508</v>
      </c>
      <c r="C20" s="42">
        <v>0.91567500335574081</v>
      </c>
      <c r="D20" s="42">
        <v>3.1432972416331064</v>
      </c>
      <c r="E20" s="42">
        <v>4.2756299687942123</v>
      </c>
      <c r="F20" s="42">
        <v>36.887135078364786</v>
      </c>
      <c r="G20" s="42">
        <v>18.877125779407649</v>
      </c>
      <c r="H20" s="42">
        <v>100</v>
      </c>
    </row>
    <row r="21" spans="1:8" x14ac:dyDescent="0.2">
      <c r="A21" s="54">
        <v>2006</v>
      </c>
      <c r="B21" s="42">
        <v>36.571180555555557</v>
      </c>
      <c r="C21" s="42">
        <v>0.92881944444444442</v>
      </c>
      <c r="D21" s="42">
        <v>3.1163194444444446</v>
      </c>
      <c r="E21" s="42">
        <v>4.3663194444444446</v>
      </c>
      <c r="F21" s="42">
        <v>36.09375</v>
      </c>
      <c r="G21" s="42">
        <v>18.923611111111111</v>
      </c>
      <c r="H21" s="42">
        <v>100</v>
      </c>
    </row>
    <row r="22" spans="1:8" x14ac:dyDescent="0.2">
      <c r="A22" s="54">
        <v>2007</v>
      </c>
      <c r="B22" s="58">
        <f t="shared" ref="B22:G23" si="1">B11/$H$11*100</f>
        <v>38.110893904389549</v>
      </c>
      <c r="C22" s="42">
        <f t="shared" si="1"/>
        <v>0.81748711569219823</v>
      </c>
      <c r="D22" s="42">
        <f t="shared" si="1"/>
        <v>3.0389194952905636</v>
      </c>
      <c r="E22" s="42">
        <f t="shared" si="1"/>
        <v>4.4961791363070907</v>
      </c>
      <c r="F22" s="42">
        <f t="shared" si="1"/>
        <v>35.498489425981873</v>
      </c>
      <c r="G22" s="42">
        <f t="shared" si="1"/>
        <v>18.03803092233872</v>
      </c>
      <c r="H22" s="42">
        <v>100</v>
      </c>
    </row>
    <row r="23" spans="1:8" x14ac:dyDescent="0.2">
      <c r="A23" s="54">
        <v>2008</v>
      </c>
      <c r="B23" s="57">
        <f t="shared" si="1"/>
        <v>37.915407854984892</v>
      </c>
      <c r="C23" s="57">
        <f t="shared" si="1"/>
        <v>0.79971565665541122</v>
      </c>
      <c r="D23" s="57">
        <f t="shared" si="1"/>
        <v>3.1188910609561042</v>
      </c>
      <c r="E23" s="57">
        <f t="shared" si="1"/>
        <v>4.4872934067886971</v>
      </c>
      <c r="F23" s="42">
        <f t="shared" si="1"/>
        <v>35.765061311533671</v>
      </c>
      <c r="G23" s="42">
        <f t="shared" si="1"/>
        <v>17.993602274746756</v>
      </c>
      <c r="H23" s="42">
        <v>100</v>
      </c>
    </row>
    <row r="24" spans="1:8" x14ac:dyDescent="0.2">
      <c r="A24" s="52">
        <v>2009</v>
      </c>
      <c r="B24" s="42">
        <f t="shared" ref="B24:G24" si="2">B13/$H$13*100</f>
        <v>36.57979912118131</v>
      </c>
      <c r="C24" s="42">
        <f t="shared" si="2"/>
        <v>0.82404001127466953</v>
      </c>
      <c r="D24" s="42">
        <f t="shared" si="2"/>
        <v>3.0300800839486541</v>
      </c>
      <c r="E24" s="42">
        <f t="shared" si="2"/>
        <v>4.5367042791943355</v>
      </c>
      <c r="F24" s="42">
        <f t="shared" si="2"/>
        <v>36.300789724828185</v>
      </c>
      <c r="G24" s="42">
        <f t="shared" si="2"/>
        <v>18.728586779572844</v>
      </c>
      <c r="H24" s="42">
        <v>100</v>
      </c>
    </row>
    <row r="25" spans="1:8" x14ac:dyDescent="0.2">
      <c r="A25" s="102" t="s">
        <v>36</v>
      </c>
      <c r="B25" s="102"/>
      <c r="C25" s="102"/>
      <c r="D25" s="102"/>
      <c r="E25" s="102"/>
      <c r="F25" s="102"/>
      <c r="G25" s="102"/>
      <c r="H25" s="102"/>
    </row>
    <row r="26" spans="1:8" x14ac:dyDescent="0.2">
      <c r="A26" s="54">
        <v>2000</v>
      </c>
      <c r="B26" s="55">
        <v>100</v>
      </c>
      <c r="C26" s="55">
        <v>100</v>
      </c>
      <c r="D26" s="55">
        <v>100</v>
      </c>
      <c r="E26" s="55">
        <v>100</v>
      </c>
      <c r="F26" s="55">
        <v>100</v>
      </c>
      <c r="G26" s="55">
        <v>100</v>
      </c>
      <c r="H26" s="55">
        <v>100</v>
      </c>
    </row>
    <row r="27" spans="1:8" x14ac:dyDescent="0.2">
      <c r="A27" s="54">
        <v>2001</v>
      </c>
      <c r="B27" s="55">
        <v>101.44021739130436</v>
      </c>
      <c r="C27" s="55">
        <v>106.81818181818181</v>
      </c>
      <c r="D27" s="55">
        <v>101.29198966408268</v>
      </c>
      <c r="E27" s="55">
        <v>101.24223602484473</v>
      </c>
      <c r="F27" s="55">
        <v>103.84423364952571</v>
      </c>
      <c r="G27" s="55">
        <v>105.08652333508128</v>
      </c>
      <c r="H27" s="55">
        <v>103.04236565254476</v>
      </c>
    </row>
    <row r="28" spans="1:8" x14ac:dyDescent="0.2">
      <c r="A28" s="54">
        <v>2002</v>
      </c>
      <c r="B28" s="55">
        <v>100.43478260869566</v>
      </c>
      <c r="C28" s="55">
        <v>106.81818181818181</v>
      </c>
      <c r="D28" s="55">
        <v>98.191214470284223</v>
      </c>
      <c r="E28" s="55">
        <v>100.62111801242237</v>
      </c>
      <c r="F28" s="55">
        <v>100.42436345481778</v>
      </c>
      <c r="G28" s="55">
        <v>104.29994756161511</v>
      </c>
      <c r="H28" s="55">
        <v>101.10889963036681</v>
      </c>
    </row>
    <row r="29" spans="1:8" x14ac:dyDescent="0.2">
      <c r="A29" s="54">
        <v>2003</v>
      </c>
      <c r="B29" s="55">
        <v>100.65217391304347</v>
      </c>
      <c r="C29" s="55">
        <v>107.95454545454544</v>
      </c>
      <c r="D29" s="55">
        <v>97.674418604651152</v>
      </c>
      <c r="E29" s="55">
        <v>99.585921325051771</v>
      </c>
      <c r="F29" s="55">
        <v>104.69296055916124</v>
      </c>
      <c r="G29" s="55">
        <v>108.232826428946</v>
      </c>
      <c r="H29" s="55">
        <v>103.45938773575965</v>
      </c>
    </row>
    <row r="30" spans="1:8" x14ac:dyDescent="0.2">
      <c r="A30" s="54">
        <v>2004</v>
      </c>
      <c r="B30" s="55">
        <v>101.22282608695652</v>
      </c>
      <c r="C30" s="55">
        <v>109.09090909090908</v>
      </c>
      <c r="D30" s="55">
        <v>98.191214470284223</v>
      </c>
      <c r="E30" s="55">
        <v>99.792960662525886</v>
      </c>
      <c r="F30" s="55">
        <v>102.42136794807789</v>
      </c>
      <c r="G30" s="55">
        <v>109.85841636077609</v>
      </c>
      <c r="H30" s="55">
        <v>103.12766562411144</v>
      </c>
    </row>
    <row r="31" spans="1:8" x14ac:dyDescent="0.2">
      <c r="A31" s="54">
        <v>2005</v>
      </c>
      <c r="B31" s="55">
        <v>112.5</v>
      </c>
      <c r="C31" s="55">
        <v>120.45454545454544</v>
      </c>
      <c r="D31" s="55">
        <v>93.79844961240309</v>
      </c>
      <c r="E31" s="55">
        <v>102.0703933747412</v>
      </c>
      <c r="F31" s="55">
        <v>106.19071392910632</v>
      </c>
      <c r="G31" s="55">
        <v>114.10592553749346</v>
      </c>
      <c r="H31" s="55">
        <v>109.29769690076769</v>
      </c>
    </row>
    <row r="32" spans="1:8" x14ac:dyDescent="0.2">
      <c r="A32" s="54">
        <v>2006</v>
      </c>
      <c r="B32" s="55">
        <v>114.48369565217391</v>
      </c>
      <c r="C32" s="55">
        <v>121.59090909090908</v>
      </c>
      <c r="D32" s="55">
        <v>92.764857881136948</v>
      </c>
      <c r="E32" s="55">
        <v>104.1407867494824</v>
      </c>
      <c r="F32" s="55">
        <v>103.7943085371942</v>
      </c>
      <c r="G32" s="55">
        <v>114.31567907708444</v>
      </c>
      <c r="H32" s="55">
        <v>109.18396360534545</v>
      </c>
    </row>
    <row r="33" spans="1:8" x14ac:dyDescent="0.2">
      <c r="A33" s="54">
        <v>2007</v>
      </c>
      <c r="B33" s="55">
        <f t="shared" ref="B33:H35" si="3">B11/B$4*100</f>
        <v>116.54891304347825</v>
      </c>
      <c r="C33" s="55">
        <f t="shared" si="3"/>
        <v>104.54545454545452</v>
      </c>
      <c r="D33" s="55">
        <f t="shared" si="3"/>
        <v>88.372093023255815</v>
      </c>
      <c r="E33" s="55">
        <f t="shared" si="3"/>
        <v>104.76190476190477</v>
      </c>
      <c r="F33" s="55">
        <f t="shared" si="3"/>
        <v>99.725411882176729</v>
      </c>
      <c r="G33" s="55">
        <f t="shared" si="3"/>
        <v>106.44992134242266</v>
      </c>
      <c r="H33" s="55">
        <f t="shared" si="3"/>
        <v>106.66287555681926</v>
      </c>
    </row>
    <row r="34" spans="1:8" x14ac:dyDescent="0.2">
      <c r="A34" s="54">
        <v>2008</v>
      </c>
      <c r="B34" s="56">
        <f t="shared" si="3"/>
        <v>115.95108695652175</v>
      </c>
      <c r="C34" s="56">
        <f t="shared" si="3"/>
        <v>102.27272727272727</v>
      </c>
      <c r="D34" s="56">
        <f t="shared" si="3"/>
        <v>90.697674418604649</v>
      </c>
      <c r="E34" s="56">
        <f t="shared" si="3"/>
        <v>104.55486542443064</v>
      </c>
      <c r="F34" s="55">
        <f t="shared" si="3"/>
        <v>100.47428856714926</v>
      </c>
      <c r="G34" s="55">
        <f t="shared" si="3"/>
        <v>106.18772941793392</v>
      </c>
      <c r="H34" s="55">
        <f t="shared" si="3"/>
        <v>106.74817552838591</v>
      </c>
    </row>
    <row r="35" spans="1:8" x14ac:dyDescent="0.2">
      <c r="A35" s="52">
        <v>2009</v>
      </c>
      <c r="B35" s="55">
        <f t="shared" si="3"/>
        <v>104.94565217391305</v>
      </c>
      <c r="C35" s="55">
        <f t="shared" si="3"/>
        <v>98.863636363636346</v>
      </c>
      <c r="D35" s="55">
        <f t="shared" si="3"/>
        <v>82.663558170226366</v>
      </c>
      <c r="E35" s="55">
        <f t="shared" si="3"/>
        <v>99.166342025055968</v>
      </c>
      <c r="F35" s="55">
        <f t="shared" si="3"/>
        <v>95.67006774828161</v>
      </c>
      <c r="G35" s="55">
        <f t="shared" si="3"/>
        <v>103.68722889298112</v>
      </c>
      <c r="H35" s="55">
        <f t="shared" si="3"/>
        <v>100.06387803132506</v>
      </c>
    </row>
    <row r="36" spans="1:8" s="3" customFormat="1" x14ac:dyDescent="0.2">
      <c r="A36" s="102" t="s">
        <v>35</v>
      </c>
      <c r="B36" s="102"/>
      <c r="C36" s="102"/>
      <c r="D36" s="102"/>
      <c r="E36" s="102"/>
      <c r="F36" s="102"/>
      <c r="G36" s="102"/>
      <c r="H36" s="102"/>
    </row>
    <row r="37" spans="1:8" s="3" customFormat="1" x14ac:dyDescent="0.2">
      <c r="A37" s="54">
        <v>2000</v>
      </c>
      <c r="B37" s="42">
        <v>100</v>
      </c>
      <c r="C37" s="42">
        <v>101.1</v>
      </c>
      <c r="D37" s="42">
        <v>93.9</v>
      </c>
      <c r="E37" s="42">
        <v>99</v>
      </c>
      <c r="F37" s="42">
        <v>96.7</v>
      </c>
      <c r="G37" s="42">
        <v>96.9</v>
      </c>
      <c r="H37" s="42">
        <v>97.9</v>
      </c>
    </row>
    <row r="38" spans="1:8" s="3" customFormat="1" x14ac:dyDescent="0.2">
      <c r="A38" s="54">
        <v>2001</v>
      </c>
      <c r="B38" s="42">
        <v>101.44021739130436</v>
      </c>
      <c r="C38" s="42">
        <v>106.81818181818181</v>
      </c>
      <c r="D38" s="42">
        <v>101.29198966408268</v>
      </c>
      <c r="E38" s="42">
        <v>101.24223602484473</v>
      </c>
      <c r="F38" s="42">
        <v>103.84423364952571</v>
      </c>
      <c r="G38" s="42">
        <v>105.08652333508128</v>
      </c>
      <c r="H38" s="42">
        <v>103.04236565254476</v>
      </c>
    </row>
    <row r="39" spans="1:8" s="3" customFormat="1" x14ac:dyDescent="0.2">
      <c r="A39" s="54">
        <v>2002</v>
      </c>
      <c r="B39" s="42">
        <v>99.008840075006702</v>
      </c>
      <c r="C39" s="42">
        <v>100</v>
      </c>
      <c r="D39" s="42">
        <v>96.938775510204081</v>
      </c>
      <c r="E39" s="42">
        <v>99.386503067484668</v>
      </c>
      <c r="F39" s="42">
        <v>96.706730769230774</v>
      </c>
      <c r="G39" s="42">
        <v>99.251497005988014</v>
      </c>
      <c r="H39" s="42">
        <v>98.123620309050779</v>
      </c>
    </row>
    <row r="40" spans="1:8" s="3" customFormat="1" x14ac:dyDescent="0.2">
      <c r="A40" s="54">
        <v>2003</v>
      </c>
      <c r="B40" s="42">
        <v>100.2164502164502</v>
      </c>
      <c r="C40" s="42">
        <v>101.06382978723406</v>
      </c>
      <c r="D40" s="42">
        <v>99.473684210526301</v>
      </c>
      <c r="E40" s="42">
        <v>98.971193415637856</v>
      </c>
      <c r="F40" s="42">
        <v>104.25055928411633</v>
      </c>
      <c r="G40" s="42">
        <v>103.77073906485673</v>
      </c>
      <c r="H40" s="42">
        <v>102.3247094113236</v>
      </c>
    </row>
    <row r="41" spans="1:8" s="3" customFormat="1" x14ac:dyDescent="0.2">
      <c r="A41" s="54">
        <v>2004</v>
      </c>
      <c r="B41" s="42">
        <v>100.56695464362852</v>
      </c>
      <c r="C41" s="42">
        <v>101.05263157894737</v>
      </c>
      <c r="D41" s="42">
        <v>100.52910052910053</v>
      </c>
      <c r="E41" s="42">
        <v>100.2079002079002</v>
      </c>
      <c r="F41" s="42">
        <v>97.830233667143546</v>
      </c>
      <c r="G41" s="42">
        <v>101.50193798449611</v>
      </c>
      <c r="H41" s="42">
        <v>99.679369732502735</v>
      </c>
    </row>
    <row r="42" spans="1:8" s="3" customFormat="1" x14ac:dyDescent="0.2">
      <c r="A42" s="54">
        <v>2005</v>
      </c>
      <c r="B42" s="42">
        <v>111.14093959731544</v>
      </c>
      <c r="C42" s="42">
        <v>110.41666666666667</v>
      </c>
      <c r="D42" s="42">
        <v>95.526315789473685</v>
      </c>
      <c r="E42" s="42">
        <v>102.28215767634853</v>
      </c>
      <c r="F42" s="42">
        <v>103.68023397514013</v>
      </c>
      <c r="G42" s="42">
        <v>103.86634844868735</v>
      </c>
      <c r="H42" s="42">
        <v>105.982905982906</v>
      </c>
    </row>
    <row r="43" spans="1:8" s="3" customFormat="1" x14ac:dyDescent="0.2">
      <c r="A43" s="54">
        <v>2006</v>
      </c>
      <c r="B43" s="42">
        <v>101.7632850241546</v>
      </c>
      <c r="C43" s="42">
        <v>100.94339622641509</v>
      </c>
      <c r="D43" s="42">
        <v>98.898071625344357</v>
      </c>
      <c r="E43" s="42">
        <v>102.02839756592293</v>
      </c>
      <c r="F43" s="42">
        <v>97.743300423131174</v>
      </c>
      <c r="G43" s="42">
        <v>100.18382352941177</v>
      </c>
      <c r="H43" s="42">
        <v>99.895941727367315</v>
      </c>
    </row>
    <row r="44" spans="1:8" x14ac:dyDescent="0.2">
      <c r="A44" s="54">
        <v>2007</v>
      </c>
      <c r="B44" s="51">
        <f t="shared" ref="B44:H46" si="4">B11/B10*100</f>
        <v>101.80394018514123</v>
      </c>
      <c r="C44" s="51">
        <f t="shared" si="4"/>
        <v>85.981308411214954</v>
      </c>
      <c r="D44" s="51">
        <f t="shared" si="4"/>
        <v>95.264623955431773</v>
      </c>
      <c r="E44" s="51">
        <f t="shared" si="4"/>
        <v>100.59642147117299</v>
      </c>
      <c r="F44" s="51">
        <f t="shared" si="4"/>
        <v>96.079846079846078</v>
      </c>
      <c r="G44" s="51">
        <f t="shared" si="4"/>
        <v>93.11926605504587</v>
      </c>
      <c r="H44" s="51">
        <f t="shared" si="4"/>
        <v>97.690972222222229</v>
      </c>
    </row>
    <row r="45" spans="1:8" x14ac:dyDescent="0.2">
      <c r="A45" s="54">
        <v>2008</v>
      </c>
      <c r="B45" s="53">
        <f t="shared" si="4"/>
        <v>99.487059920727447</v>
      </c>
      <c r="C45" s="53">
        <f t="shared" si="4"/>
        <v>97.826086956521749</v>
      </c>
      <c r="D45" s="53">
        <f t="shared" si="4"/>
        <v>102.63157894736841</v>
      </c>
      <c r="E45" s="53">
        <f t="shared" si="4"/>
        <v>99.802371541501984</v>
      </c>
      <c r="F45" s="51">
        <f t="shared" si="4"/>
        <v>100.75093867334168</v>
      </c>
      <c r="G45" s="51">
        <f t="shared" si="4"/>
        <v>99.753694581280783</v>
      </c>
      <c r="H45" s="51">
        <f t="shared" si="4"/>
        <v>100.07997156566553</v>
      </c>
    </row>
    <row r="46" spans="1:8" x14ac:dyDescent="0.2">
      <c r="A46" s="52">
        <v>2009</v>
      </c>
      <c r="B46" s="51">
        <f t="shared" si="4"/>
        <v>90.508554019217243</v>
      </c>
      <c r="C46" s="51">
        <f t="shared" si="4"/>
        <v>96.666666666666657</v>
      </c>
      <c r="D46" s="51">
        <f t="shared" si="4"/>
        <v>91.141871828711132</v>
      </c>
      <c r="E46" s="51">
        <f t="shared" si="4"/>
        <v>94.846224154657477</v>
      </c>
      <c r="F46" s="51">
        <f t="shared" si="4"/>
        <v>95.218457490587866</v>
      </c>
      <c r="G46" s="51">
        <f t="shared" si="4"/>
        <v>97.645207653785178</v>
      </c>
      <c r="H46" s="51">
        <f t="shared" si="4"/>
        <v>93.738255980512363</v>
      </c>
    </row>
  </sheetData>
  <mergeCells count="4">
    <mergeCell ref="A3:H3"/>
    <mergeCell ref="A14:H14"/>
    <mergeCell ref="A25:H25"/>
    <mergeCell ref="A36:H36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DC2A8-03F6-4B18-96A1-6524562B3F1C}">
  <dimension ref="A1:G18"/>
  <sheetViews>
    <sheetView zoomScaleNormal="100" workbookViewId="0"/>
  </sheetViews>
  <sheetFormatPr defaultRowHeight="11.25" x14ac:dyDescent="0.2"/>
  <cols>
    <col min="1" max="1" width="22.42578125" style="2" customWidth="1"/>
    <col min="2" max="7" width="13.140625" style="2" customWidth="1"/>
    <col min="8" max="16384" width="9.140625" style="1"/>
  </cols>
  <sheetData>
    <row r="1" spans="1:7" ht="12" thickBot="1" x14ac:dyDescent="0.25">
      <c r="A1" s="73" t="s">
        <v>67</v>
      </c>
      <c r="B1" s="72"/>
      <c r="C1" s="72"/>
      <c r="D1" s="72"/>
      <c r="E1" s="72"/>
      <c r="F1" s="72"/>
      <c r="G1" s="72"/>
    </row>
    <row r="2" spans="1:7" x14ac:dyDescent="0.2">
      <c r="A2" s="106" t="s">
        <v>66</v>
      </c>
      <c r="B2" s="108" t="s">
        <v>0</v>
      </c>
      <c r="C2" s="103" t="s">
        <v>65</v>
      </c>
      <c r="D2" s="104"/>
      <c r="E2" s="104"/>
      <c r="F2" s="104"/>
      <c r="G2" s="105"/>
    </row>
    <row r="3" spans="1:7" ht="33.75" x14ac:dyDescent="0.2">
      <c r="A3" s="107"/>
      <c r="B3" s="109"/>
      <c r="C3" s="71" t="s">
        <v>64</v>
      </c>
      <c r="D3" s="71" t="s">
        <v>63</v>
      </c>
      <c r="E3" s="71" t="s">
        <v>62</v>
      </c>
      <c r="F3" s="71" t="s">
        <v>61</v>
      </c>
      <c r="G3" s="70" t="s">
        <v>60</v>
      </c>
    </row>
    <row r="4" spans="1:7" s="3" customFormat="1" x14ac:dyDescent="0.2">
      <c r="A4" s="9" t="s">
        <v>7</v>
      </c>
      <c r="B4" s="31">
        <v>10676</v>
      </c>
      <c r="C4" s="31">
        <v>10319</v>
      </c>
      <c r="D4" s="31">
        <v>10</v>
      </c>
      <c r="E4" s="31">
        <v>2</v>
      </c>
      <c r="F4" s="31">
        <v>2</v>
      </c>
      <c r="G4" s="31">
        <v>343</v>
      </c>
    </row>
    <row r="5" spans="1:7" x14ac:dyDescent="0.2">
      <c r="A5" s="9" t="s">
        <v>59</v>
      </c>
      <c r="B5" s="31">
        <v>8005</v>
      </c>
      <c r="C5" s="31">
        <v>7918</v>
      </c>
      <c r="D5" s="31" t="s">
        <v>2</v>
      </c>
      <c r="E5" s="31" t="s">
        <v>2</v>
      </c>
      <c r="F5" s="31" t="s">
        <v>2</v>
      </c>
      <c r="G5" s="31">
        <v>87</v>
      </c>
    </row>
    <row r="6" spans="1:7" x14ac:dyDescent="0.2">
      <c r="A6" s="9" t="s">
        <v>58</v>
      </c>
      <c r="B6" s="31">
        <v>1322</v>
      </c>
      <c r="C6" s="31">
        <v>1117</v>
      </c>
      <c r="D6" s="31" t="s">
        <v>2</v>
      </c>
      <c r="E6" s="31">
        <v>2</v>
      </c>
      <c r="F6" s="31">
        <v>2</v>
      </c>
      <c r="G6" s="31">
        <v>201</v>
      </c>
    </row>
    <row r="7" spans="1:7" x14ac:dyDescent="0.2">
      <c r="A7" s="9" t="s">
        <v>57</v>
      </c>
      <c r="B7" s="31">
        <v>1349</v>
      </c>
      <c r="C7" s="31">
        <v>1284</v>
      </c>
      <c r="D7" s="31">
        <v>10</v>
      </c>
      <c r="E7" s="31" t="s">
        <v>2</v>
      </c>
      <c r="F7" s="31" t="s">
        <v>2</v>
      </c>
      <c r="G7" s="31">
        <v>55</v>
      </c>
    </row>
    <row r="8" spans="1:7" x14ac:dyDescent="0.2">
      <c r="A8" s="9" t="s">
        <v>17</v>
      </c>
      <c r="B8" s="31">
        <v>6323.3590000000004</v>
      </c>
      <c r="C8" s="31">
        <v>6323.3590000000004</v>
      </c>
      <c r="D8" s="31" t="s">
        <v>2</v>
      </c>
      <c r="E8" s="31" t="s">
        <v>2</v>
      </c>
      <c r="F8" s="31" t="s">
        <v>2</v>
      </c>
      <c r="G8" s="31" t="s">
        <v>2</v>
      </c>
    </row>
    <row r="9" spans="1:7" x14ac:dyDescent="0.2">
      <c r="A9" s="9" t="s">
        <v>56</v>
      </c>
      <c r="B9" s="31">
        <v>11331.998672000002</v>
      </c>
      <c r="C9" s="31">
        <v>5492</v>
      </c>
      <c r="D9" s="31">
        <v>20</v>
      </c>
      <c r="E9" s="31">
        <v>149</v>
      </c>
      <c r="F9" s="31">
        <v>160</v>
      </c>
      <c r="G9" s="31">
        <v>4045</v>
      </c>
    </row>
    <row r="10" spans="1:7" x14ac:dyDescent="0.2">
      <c r="A10" s="68" t="s">
        <v>55</v>
      </c>
      <c r="B10" s="31">
        <v>22</v>
      </c>
      <c r="C10" s="31" t="s">
        <v>2</v>
      </c>
      <c r="D10" s="31" t="s">
        <v>2</v>
      </c>
      <c r="E10" s="31" t="s">
        <v>2</v>
      </c>
      <c r="F10" s="31">
        <v>4</v>
      </c>
      <c r="G10" s="31">
        <v>18</v>
      </c>
    </row>
    <row r="11" spans="1:7" x14ac:dyDescent="0.2">
      <c r="A11" s="69" t="s">
        <v>54</v>
      </c>
      <c r="B11" s="31">
        <v>41421</v>
      </c>
      <c r="C11" s="31">
        <v>17220</v>
      </c>
      <c r="D11" s="31">
        <v>216</v>
      </c>
      <c r="E11" s="31">
        <v>762</v>
      </c>
      <c r="F11" s="31">
        <v>1908</v>
      </c>
      <c r="G11" s="31">
        <v>11235</v>
      </c>
    </row>
    <row r="12" spans="1:7" x14ac:dyDescent="0.2">
      <c r="A12" s="68" t="s">
        <v>53</v>
      </c>
      <c r="B12" s="31">
        <v>644</v>
      </c>
      <c r="C12" s="31">
        <v>644</v>
      </c>
      <c r="D12" s="31" t="s">
        <v>2</v>
      </c>
      <c r="E12" s="31" t="s">
        <v>2</v>
      </c>
      <c r="F12" s="31" t="s">
        <v>2</v>
      </c>
      <c r="G12" s="31" t="s">
        <v>2</v>
      </c>
    </row>
    <row r="13" spans="1:7" x14ac:dyDescent="0.2">
      <c r="A13" s="9" t="s">
        <v>52</v>
      </c>
      <c r="B13" s="31">
        <v>338</v>
      </c>
      <c r="C13" s="31">
        <v>205</v>
      </c>
      <c r="D13" s="31">
        <v>7</v>
      </c>
      <c r="E13" s="31">
        <v>8</v>
      </c>
      <c r="F13" s="31">
        <v>1</v>
      </c>
      <c r="G13" s="31">
        <v>102</v>
      </c>
    </row>
    <row r="14" spans="1:7" x14ac:dyDescent="0.2">
      <c r="A14" s="67" t="s">
        <v>51</v>
      </c>
      <c r="B14" s="31">
        <v>2500</v>
      </c>
      <c r="C14" s="31">
        <v>924</v>
      </c>
      <c r="D14" s="31">
        <v>6</v>
      </c>
      <c r="E14" s="31">
        <v>20</v>
      </c>
      <c r="F14" s="31">
        <v>23</v>
      </c>
      <c r="G14" s="31">
        <v>1180</v>
      </c>
    </row>
    <row r="15" spans="1:7" x14ac:dyDescent="0.2">
      <c r="A15" s="9" t="s">
        <v>50</v>
      </c>
      <c r="B15" s="31">
        <v>230</v>
      </c>
      <c r="C15" s="31" t="s">
        <v>2</v>
      </c>
      <c r="D15" s="31" t="s">
        <v>2</v>
      </c>
      <c r="E15" s="31" t="s">
        <v>2</v>
      </c>
      <c r="F15" s="31">
        <v>230</v>
      </c>
      <c r="G15" s="31" t="s">
        <v>2</v>
      </c>
    </row>
    <row r="16" spans="1:7" x14ac:dyDescent="0.2">
      <c r="A16" s="67" t="s">
        <v>49</v>
      </c>
      <c r="B16" s="31">
        <v>3029</v>
      </c>
      <c r="C16" s="31">
        <v>187</v>
      </c>
      <c r="D16" s="66">
        <v>27</v>
      </c>
      <c r="E16" s="31">
        <v>264</v>
      </c>
      <c r="F16" s="31">
        <v>650</v>
      </c>
      <c r="G16" s="31">
        <v>1410</v>
      </c>
    </row>
    <row r="17" spans="1:7" x14ac:dyDescent="0.2">
      <c r="A17" s="9" t="s">
        <v>48</v>
      </c>
      <c r="B17" s="31">
        <v>333</v>
      </c>
      <c r="C17" s="31">
        <v>331</v>
      </c>
      <c r="D17" s="31" t="s">
        <v>2</v>
      </c>
      <c r="E17" s="31">
        <v>2</v>
      </c>
      <c r="F17" s="31" t="s">
        <v>2</v>
      </c>
      <c r="G17" s="31" t="s">
        <v>2</v>
      </c>
    </row>
    <row r="18" spans="1:7" x14ac:dyDescent="0.2">
      <c r="A18" s="9" t="s">
        <v>47</v>
      </c>
      <c r="B18" s="31">
        <v>2159.5396969999997</v>
      </c>
      <c r="C18" s="31">
        <v>860</v>
      </c>
      <c r="D18" s="31">
        <v>0</v>
      </c>
      <c r="E18" s="31">
        <v>112</v>
      </c>
      <c r="F18" s="31">
        <v>2</v>
      </c>
      <c r="G18" s="31">
        <v>1184</v>
      </c>
    </row>
  </sheetData>
  <mergeCells count="3">
    <mergeCell ref="C2:G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C255-E4DD-4E34-AA94-9CCD9C6FEA3E}">
  <dimension ref="A1:I20"/>
  <sheetViews>
    <sheetView zoomScaleNormal="100" zoomScaleSheetLayoutView="100" workbookViewId="0"/>
  </sheetViews>
  <sheetFormatPr defaultRowHeight="11.25" x14ac:dyDescent="0.2"/>
  <cols>
    <col min="1" max="1" width="5.85546875" style="2" customWidth="1"/>
    <col min="2" max="2" width="27" style="2" customWidth="1"/>
    <col min="3" max="3" width="8" style="2" customWidth="1"/>
    <col min="4" max="4" width="7.7109375" style="2" customWidth="1"/>
    <col min="5" max="5" width="7.42578125" style="2" customWidth="1"/>
    <col min="6" max="8" width="8" style="2" customWidth="1"/>
    <col min="9" max="9" width="8.140625" style="2" customWidth="1"/>
    <col min="10" max="16384" width="9.140625" style="1"/>
  </cols>
  <sheetData>
    <row r="1" spans="1:9" ht="12" thickBot="1" x14ac:dyDescent="0.25">
      <c r="A1" s="73" t="s">
        <v>108</v>
      </c>
      <c r="B1" s="50"/>
      <c r="C1" s="50"/>
      <c r="D1" s="50"/>
      <c r="E1" s="50"/>
      <c r="F1" s="50"/>
      <c r="G1" s="50"/>
      <c r="H1" s="50"/>
      <c r="I1" s="50"/>
    </row>
    <row r="2" spans="1:9" x14ac:dyDescent="0.2">
      <c r="A2" s="106" t="s">
        <v>107</v>
      </c>
      <c r="B2" s="108" t="s">
        <v>106</v>
      </c>
      <c r="C2" s="108" t="s">
        <v>0</v>
      </c>
      <c r="D2" s="110" t="s">
        <v>65</v>
      </c>
      <c r="E2" s="105"/>
      <c r="F2" s="105"/>
      <c r="G2" s="105"/>
      <c r="H2" s="105"/>
      <c r="I2" s="105"/>
    </row>
    <row r="3" spans="1:9" ht="22.5" x14ac:dyDescent="0.2">
      <c r="A3" s="111"/>
      <c r="B3" s="109"/>
      <c r="C3" s="109"/>
      <c r="D3" s="71" t="s">
        <v>105</v>
      </c>
      <c r="E3" s="71" t="s">
        <v>104</v>
      </c>
      <c r="F3" s="71" t="s">
        <v>103</v>
      </c>
      <c r="G3" s="71" t="s">
        <v>102</v>
      </c>
      <c r="H3" s="71" t="s">
        <v>101</v>
      </c>
      <c r="I3" s="70" t="s">
        <v>22</v>
      </c>
    </row>
    <row r="4" spans="1:9" x14ac:dyDescent="0.2">
      <c r="A4" s="77" t="s">
        <v>100</v>
      </c>
      <c r="B4" s="76" t="s">
        <v>99</v>
      </c>
      <c r="C4" s="21">
        <v>760.24540000000002</v>
      </c>
      <c r="D4" s="21">
        <v>125</v>
      </c>
      <c r="E4" s="21" t="s">
        <v>2</v>
      </c>
      <c r="F4" s="21">
        <v>5.77</v>
      </c>
      <c r="G4" s="21">
        <v>451.017</v>
      </c>
      <c r="H4" s="21">
        <v>3.3768000000000002</v>
      </c>
      <c r="I4" s="21">
        <v>74.475700000000003</v>
      </c>
    </row>
    <row r="5" spans="1:9" x14ac:dyDescent="0.2">
      <c r="A5" s="77" t="s">
        <v>98</v>
      </c>
      <c r="B5" s="76" t="s">
        <v>97</v>
      </c>
      <c r="C5" s="21">
        <f t="shared" ref="C5:I5" si="0">SUM(C6:C18)</f>
        <v>232892.42063699997</v>
      </c>
      <c r="D5" s="21">
        <f t="shared" si="0"/>
        <v>1891</v>
      </c>
      <c r="E5" s="21">
        <f t="shared" si="0"/>
        <v>18975</v>
      </c>
      <c r="F5" s="21">
        <f t="shared" si="0"/>
        <v>41349.051460399984</v>
      </c>
      <c r="G5" s="21">
        <f t="shared" si="0"/>
        <v>3807.5466821962104</v>
      </c>
      <c r="H5" s="21">
        <f t="shared" si="0"/>
        <v>2696.6559999999999</v>
      </c>
      <c r="I5" s="21">
        <f t="shared" si="0"/>
        <v>56998.402900000001</v>
      </c>
    </row>
    <row r="6" spans="1:9" ht="22.5" x14ac:dyDescent="0.2">
      <c r="A6" s="78" t="s">
        <v>96</v>
      </c>
      <c r="B6" s="76" t="s">
        <v>95</v>
      </c>
      <c r="C6" s="21">
        <v>16902.810000000001</v>
      </c>
      <c r="D6" s="21" t="s">
        <v>2</v>
      </c>
      <c r="E6" s="21">
        <v>76</v>
      </c>
      <c r="F6" s="21">
        <v>96.364999999999995</v>
      </c>
      <c r="G6" s="21">
        <v>627.00300000000004</v>
      </c>
      <c r="H6" s="21">
        <v>344.11200000000002</v>
      </c>
      <c r="I6" s="21">
        <v>6014.2780000000002</v>
      </c>
    </row>
    <row r="7" spans="1:9" ht="22.5" x14ac:dyDescent="0.2">
      <c r="A7" s="78" t="s">
        <v>94</v>
      </c>
      <c r="B7" s="76" t="s">
        <v>93</v>
      </c>
      <c r="C7" s="21">
        <v>902.08199999999999</v>
      </c>
      <c r="D7" s="22">
        <v>1</v>
      </c>
      <c r="E7" s="22" t="s">
        <v>2</v>
      </c>
      <c r="F7" s="21">
        <v>6.6269999999999998</v>
      </c>
      <c r="G7" s="21">
        <v>24.010999999999999</v>
      </c>
      <c r="H7" s="21" t="s">
        <v>2</v>
      </c>
      <c r="I7" s="21">
        <v>398.483</v>
      </c>
    </row>
    <row r="8" spans="1:9" ht="22.5" x14ac:dyDescent="0.2">
      <c r="A8" s="78" t="s">
        <v>92</v>
      </c>
      <c r="B8" s="76" t="s">
        <v>91</v>
      </c>
      <c r="C8" s="21">
        <v>8035.5829999999996</v>
      </c>
      <c r="D8" s="22">
        <v>1</v>
      </c>
      <c r="E8" s="22" t="s">
        <v>2</v>
      </c>
      <c r="F8" s="21">
        <v>15.394</v>
      </c>
      <c r="G8" s="21">
        <v>64.034999999999997</v>
      </c>
      <c r="H8" s="21">
        <v>169.08099999999999</v>
      </c>
      <c r="I8" s="21">
        <v>1532.7850000000001</v>
      </c>
    </row>
    <row r="9" spans="1:9" x14ac:dyDescent="0.2">
      <c r="A9" s="78" t="s">
        <v>90</v>
      </c>
      <c r="B9" s="76" t="s">
        <v>89</v>
      </c>
      <c r="C9" s="21">
        <v>22859.204436999997</v>
      </c>
      <c r="D9" s="22">
        <v>6</v>
      </c>
      <c r="E9" s="22" t="s">
        <v>2</v>
      </c>
      <c r="F9" s="21">
        <v>0.33600000000000002</v>
      </c>
      <c r="G9" s="21">
        <v>1.512</v>
      </c>
      <c r="H9" s="21">
        <v>2149.4940000000001</v>
      </c>
      <c r="I9" s="21">
        <v>8203.6088999999993</v>
      </c>
    </row>
    <row r="10" spans="1:9" x14ac:dyDescent="0.2">
      <c r="A10" s="78" t="s">
        <v>88</v>
      </c>
      <c r="B10" s="76" t="s">
        <v>87</v>
      </c>
      <c r="C10" s="21">
        <v>97864.621200000009</v>
      </c>
      <c r="D10" s="22" t="s">
        <v>2</v>
      </c>
      <c r="E10" s="22" t="s">
        <v>2</v>
      </c>
      <c r="F10" s="21">
        <v>41037.415360399995</v>
      </c>
      <c r="G10" s="21">
        <v>2333.2916821962103</v>
      </c>
      <c r="H10" s="21">
        <v>18.613</v>
      </c>
      <c r="I10" s="21">
        <v>19203.237000000001</v>
      </c>
    </row>
    <row r="11" spans="1:9" x14ac:dyDescent="0.2">
      <c r="A11" s="78" t="s">
        <v>86</v>
      </c>
      <c r="B11" s="76" t="s">
        <v>85</v>
      </c>
      <c r="C11" s="21">
        <v>5825.335</v>
      </c>
      <c r="D11" s="22" t="s">
        <v>2</v>
      </c>
      <c r="E11" s="22" t="s">
        <v>2</v>
      </c>
      <c r="F11" s="21">
        <v>43.316099999999999</v>
      </c>
      <c r="G11" s="21">
        <v>13.294</v>
      </c>
      <c r="H11" s="21" t="s">
        <v>2</v>
      </c>
      <c r="I11" s="21">
        <v>1740.787</v>
      </c>
    </row>
    <row r="12" spans="1:9" ht="22.5" x14ac:dyDescent="0.2">
      <c r="A12" s="78" t="s">
        <v>84</v>
      </c>
      <c r="B12" s="76" t="s">
        <v>83</v>
      </c>
      <c r="C12" s="22">
        <v>21275.294000000002</v>
      </c>
      <c r="D12" s="22">
        <v>1855</v>
      </c>
      <c r="E12" s="22">
        <v>168</v>
      </c>
      <c r="F12" s="22">
        <v>21.683</v>
      </c>
      <c r="G12" s="22">
        <v>268.51400000000001</v>
      </c>
      <c r="H12" s="22">
        <v>0.24099999999999999</v>
      </c>
      <c r="I12" s="22">
        <v>7762.5110000000004</v>
      </c>
    </row>
    <row r="13" spans="1:9" ht="22.5" x14ac:dyDescent="0.2">
      <c r="A13" s="78" t="s">
        <v>82</v>
      </c>
      <c r="B13" s="76" t="s">
        <v>81</v>
      </c>
      <c r="C13" s="22">
        <v>42158.991999999998</v>
      </c>
      <c r="D13" s="22">
        <v>17</v>
      </c>
      <c r="E13" s="22">
        <v>18690</v>
      </c>
      <c r="F13" s="22">
        <v>22.88</v>
      </c>
      <c r="G13" s="22">
        <v>164.328</v>
      </c>
      <c r="H13" s="22">
        <v>2.0499999999999998</v>
      </c>
      <c r="I13" s="22">
        <v>5163.6310000000003</v>
      </c>
    </row>
    <row r="14" spans="1:9" ht="22.5" x14ac:dyDescent="0.2">
      <c r="A14" s="78" t="s">
        <v>80</v>
      </c>
      <c r="B14" s="76" t="s">
        <v>79</v>
      </c>
      <c r="C14" s="22">
        <v>2170.77</v>
      </c>
      <c r="D14" s="22">
        <v>2</v>
      </c>
      <c r="E14" s="22" t="s">
        <v>2</v>
      </c>
      <c r="F14" s="22">
        <v>24.306000000000001</v>
      </c>
      <c r="G14" s="22">
        <v>20.795000000000002</v>
      </c>
      <c r="H14" s="22">
        <v>0.32200000000000001</v>
      </c>
      <c r="I14" s="22">
        <v>645.86900000000003</v>
      </c>
    </row>
    <row r="15" spans="1:9" x14ac:dyDescent="0.2">
      <c r="A15" s="78" t="s">
        <v>78</v>
      </c>
      <c r="B15" s="76" t="s">
        <v>77</v>
      </c>
      <c r="C15" s="22">
        <v>2667.0659999999998</v>
      </c>
      <c r="D15" s="22" t="s">
        <v>2</v>
      </c>
      <c r="E15" s="22">
        <v>40</v>
      </c>
      <c r="F15" s="22">
        <v>12.228999999999999</v>
      </c>
      <c r="G15" s="22">
        <v>89.289000000000001</v>
      </c>
      <c r="H15" s="22" t="s">
        <v>2</v>
      </c>
      <c r="I15" s="22">
        <v>1266.829</v>
      </c>
    </row>
    <row r="16" spans="1:9" x14ac:dyDescent="0.2">
      <c r="A16" s="78" t="s">
        <v>76</v>
      </c>
      <c r="B16" s="76" t="s">
        <v>75</v>
      </c>
      <c r="C16" s="22">
        <v>4125.1480000000001</v>
      </c>
      <c r="D16" s="22" t="s">
        <v>2</v>
      </c>
      <c r="E16" s="22" t="s">
        <v>2</v>
      </c>
      <c r="F16" s="22">
        <v>17.157</v>
      </c>
      <c r="G16" s="22">
        <v>60.758000000000003</v>
      </c>
      <c r="H16" s="22" t="s">
        <v>2</v>
      </c>
      <c r="I16" s="22">
        <v>2107.5039999999999</v>
      </c>
    </row>
    <row r="17" spans="1:9" x14ac:dyDescent="0.2">
      <c r="A17" s="78" t="s">
        <v>74</v>
      </c>
      <c r="B17" s="76" t="s">
        <v>73</v>
      </c>
      <c r="C17" s="22">
        <v>5393.8389999999999</v>
      </c>
      <c r="D17" s="22">
        <v>9</v>
      </c>
      <c r="E17" s="22">
        <v>1</v>
      </c>
      <c r="F17" s="22">
        <v>27.379000000000001</v>
      </c>
      <c r="G17" s="22">
        <v>59.298000000000002</v>
      </c>
      <c r="H17" s="22">
        <v>3.2959999999999998</v>
      </c>
      <c r="I17" s="22">
        <v>1758.1479999999999</v>
      </c>
    </row>
    <row r="18" spans="1:9" ht="33.75" x14ac:dyDescent="0.2">
      <c r="A18" s="78" t="s">
        <v>72</v>
      </c>
      <c r="B18" s="76" t="s">
        <v>71</v>
      </c>
      <c r="C18" s="22">
        <v>2711.6759999999999</v>
      </c>
      <c r="D18" s="22" t="s">
        <v>2</v>
      </c>
      <c r="E18" s="22" t="s">
        <v>2</v>
      </c>
      <c r="F18" s="22">
        <v>23.963999999999999</v>
      </c>
      <c r="G18" s="22">
        <v>81.418000000000006</v>
      </c>
      <c r="H18" s="22">
        <v>9.4469999999999992</v>
      </c>
      <c r="I18" s="22">
        <v>1200.732</v>
      </c>
    </row>
    <row r="19" spans="1:9" ht="22.5" x14ac:dyDescent="0.2">
      <c r="A19" s="77" t="s">
        <v>70</v>
      </c>
      <c r="B19" s="76" t="s">
        <v>69</v>
      </c>
      <c r="C19" s="22">
        <v>36869.589500000002</v>
      </c>
      <c r="D19" s="22">
        <v>1.4816080000000003</v>
      </c>
      <c r="E19" s="22">
        <v>0</v>
      </c>
      <c r="F19" s="22">
        <v>90.552000000000007</v>
      </c>
      <c r="G19" s="22">
        <v>386.56799999999998</v>
      </c>
      <c r="H19" s="22">
        <v>10.948799999999999</v>
      </c>
      <c r="I19" s="22">
        <v>7385.6407500000005</v>
      </c>
    </row>
    <row r="20" spans="1:9" ht="22.5" x14ac:dyDescent="0.2">
      <c r="A20" s="75" t="s">
        <v>68</v>
      </c>
      <c r="B20" s="74" t="s">
        <v>44</v>
      </c>
      <c r="C20" s="24">
        <v>270522.25553700002</v>
      </c>
      <c r="D20" s="24">
        <v>2017.4816080000001</v>
      </c>
      <c r="E20" s="24">
        <v>18975</v>
      </c>
      <c r="F20" s="24">
        <v>41445.373460399984</v>
      </c>
      <c r="G20" s="24">
        <v>4645.1316821962109</v>
      </c>
      <c r="H20" s="24">
        <v>2710.9816000000001</v>
      </c>
      <c r="I20" s="24">
        <v>64458.519350000002</v>
      </c>
    </row>
  </sheetData>
  <mergeCells count="4">
    <mergeCell ref="D2:I2"/>
    <mergeCell ref="A2:A3"/>
    <mergeCell ref="B2:B3"/>
    <mergeCell ref="C2:C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02BAA-C5F5-4BC3-946C-08D169290559}">
  <dimension ref="A1:E23"/>
  <sheetViews>
    <sheetView workbookViewId="0"/>
  </sheetViews>
  <sheetFormatPr defaultRowHeight="11.25" x14ac:dyDescent="0.2"/>
  <cols>
    <col min="1" max="1" width="41.7109375" style="80" customWidth="1"/>
    <col min="2" max="3" width="11.28515625" style="80" customWidth="1"/>
    <col min="4" max="5" width="11.28515625" style="79" customWidth="1"/>
    <col min="6" max="16384" width="9.140625" style="79"/>
  </cols>
  <sheetData>
    <row r="1" spans="1:5" ht="12" thickBot="1" x14ac:dyDescent="0.25">
      <c r="A1" s="98" t="s">
        <v>125</v>
      </c>
      <c r="B1" s="97"/>
      <c r="C1" s="97"/>
    </row>
    <row r="2" spans="1:5" x14ac:dyDescent="0.2">
      <c r="A2" s="96" t="s">
        <v>66</v>
      </c>
      <c r="B2" s="95">
        <v>2000</v>
      </c>
      <c r="C2" s="94">
        <v>2007</v>
      </c>
      <c r="D2" s="94">
        <v>2008</v>
      </c>
      <c r="E2" s="93">
        <v>2009</v>
      </c>
    </row>
    <row r="3" spans="1:5" s="82" customFormat="1" x14ac:dyDescent="0.2">
      <c r="A3" s="112" t="s">
        <v>124</v>
      </c>
      <c r="B3" s="112"/>
      <c r="C3" s="112"/>
      <c r="D3" s="112"/>
      <c r="E3" s="112"/>
    </row>
    <row r="4" spans="1:5" s="82" customFormat="1" ht="22.5" x14ac:dyDescent="0.2">
      <c r="A4" s="88" t="s">
        <v>123</v>
      </c>
      <c r="B4" s="86">
        <v>33294.858999999997</v>
      </c>
      <c r="C4" s="86">
        <v>34521</v>
      </c>
      <c r="D4" s="86">
        <v>33990</v>
      </c>
      <c r="E4" s="86">
        <v>30045</v>
      </c>
    </row>
    <row r="5" spans="1:5" x14ac:dyDescent="0.2">
      <c r="A5" s="88" t="s">
        <v>122</v>
      </c>
      <c r="B5" s="86">
        <v>1896.1410000000033</v>
      </c>
      <c r="C5" s="86">
        <v>5438</v>
      </c>
      <c r="D5" s="86">
        <v>6036</v>
      </c>
      <c r="E5" s="86">
        <v>5863</v>
      </c>
    </row>
    <row r="6" spans="1:5" x14ac:dyDescent="0.2">
      <c r="A6" s="88" t="s">
        <v>121</v>
      </c>
      <c r="B6" s="86">
        <v>35191</v>
      </c>
      <c r="C6" s="87">
        <v>39959</v>
      </c>
      <c r="D6" s="86">
        <v>40026</v>
      </c>
      <c r="E6" s="86">
        <v>35908</v>
      </c>
    </row>
    <row r="7" spans="1:5" x14ac:dyDescent="0.2">
      <c r="A7" s="82" t="s">
        <v>19</v>
      </c>
      <c r="B7" s="86"/>
      <c r="C7" s="83"/>
      <c r="D7" s="83"/>
      <c r="E7" s="81"/>
    </row>
    <row r="8" spans="1:5" x14ac:dyDescent="0.2">
      <c r="A8" s="89" t="s">
        <v>120</v>
      </c>
      <c r="B8" s="86">
        <v>20713</v>
      </c>
      <c r="C8" s="86">
        <v>23254</v>
      </c>
      <c r="D8" s="86">
        <v>22736</v>
      </c>
      <c r="E8" s="86">
        <v>17483.854136130802</v>
      </c>
    </row>
    <row r="9" spans="1:5" x14ac:dyDescent="0.2">
      <c r="A9" s="89" t="s">
        <v>119</v>
      </c>
      <c r="B9" s="86">
        <v>14180</v>
      </c>
      <c r="C9" s="86">
        <v>14677</v>
      </c>
      <c r="D9" s="86">
        <v>14818</v>
      </c>
      <c r="E9" s="86">
        <v>15426</v>
      </c>
    </row>
    <row r="10" spans="1:5" x14ac:dyDescent="0.2">
      <c r="A10" s="89" t="s">
        <v>118</v>
      </c>
      <c r="B10" s="86">
        <v>178</v>
      </c>
      <c r="C10" s="86">
        <v>210</v>
      </c>
      <c r="D10" s="86">
        <v>213</v>
      </c>
      <c r="E10" s="86">
        <v>228</v>
      </c>
    </row>
    <row r="11" spans="1:5" x14ac:dyDescent="0.2">
      <c r="A11" s="89" t="s">
        <v>117</v>
      </c>
      <c r="B11" s="86" t="s">
        <v>2</v>
      </c>
      <c r="C11" s="86">
        <v>110</v>
      </c>
      <c r="D11" s="86">
        <v>205</v>
      </c>
      <c r="E11" s="86">
        <v>331</v>
      </c>
    </row>
    <row r="12" spans="1:5" ht="22.5" x14ac:dyDescent="0.2">
      <c r="A12" s="89" t="s">
        <v>116</v>
      </c>
      <c r="B12" s="92">
        <v>9.8000000000000007</v>
      </c>
      <c r="C12" s="91">
        <v>1421</v>
      </c>
      <c r="D12" s="92">
        <v>1829.6</v>
      </c>
      <c r="E12" s="91">
        <v>2224</v>
      </c>
    </row>
    <row r="13" spans="1:5" x14ac:dyDescent="0.2">
      <c r="A13" s="89" t="s">
        <v>115</v>
      </c>
      <c r="B13" s="86">
        <v>110</v>
      </c>
      <c r="C13" s="86">
        <v>287.2</v>
      </c>
      <c r="D13" s="86">
        <v>224.4</v>
      </c>
      <c r="E13" s="86">
        <v>215</v>
      </c>
    </row>
    <row r="14" spans="1:5" x14ac:dyDescent="0.2">
      <c r="A14" s="88" t="s">
        <v>20</v>
      </c>
      <c r="B14" s="87">
        <v>6196</v>
      </c>
      <c r="C14" s="86">
        <v>14278</v>
      </c>
      <c r="D14" s="86">
        <v>13348</v>
      </c>
      <c r="E14" s="86">
        <v>10972</v>
      </c>
    </row>
    <row r="15" spans="1:5" x14ac:dyDescent="0.2">
      <c r="A15" s="90" t="s">
        <v>0</v>
      </c>
      <c r="B15" s="84">
        <v>41387</v>
      </c>
      <c r="C15" s="84">
        <v>54237</v>
      </c>
      <c r="D15" s="83">
        <v>53374</v>
      </c>
      <c r="E15" s="83">
        <v>46880</v>
      </c>
    </row>
    <row r="16" spans="1:5" x14ac:dyDescent="0.2">
      <c r="A16" s="102" t="s">
        <v>114</v>
      </c>
      <c r="B16" s="102"/>
      <c r="C16" s="102"/>
      <c r="D16" s="102"/>
      <c r="E16" s="102"/>
    </row>
    <row r="17" spans="1:5" x14ac:dyDescent="0.2">
      <c r="A17" s="88" t="s">
        <v>113</v>
      </c>
      <c r="B17" s="87">
        <v>2747</v>
      </c>
      <c r="C17" s="86">
        <v>2739</v>
      </c>
      <c r="D17" s="87">
        <v>2642</v>
      </c>
      <c r="E17" s="86">
        <v>2564</v>
      </c>
    </row>
    <row r="18" spans="1:5" ht="22.5" x14ac:dyDescent="0.2">
      <c r="A18" s="89" t="s">
        <v>112</v>
      </c>
      <c r="B18" s="86">
        <v>2290.6903467000002</v>
      </c>
      <c r="C18" s="86">
        <v>2416</v>
      </c>
      <c r="D18" s="86">
        <v>2415</v>
      </c>
      <c r="E18" s="86">
        <v>2328</v>
      </c>
    </row>
    <row r="19" spans="1:5" x14ac:dyDescent="0.2">
      <c r="A19" s="89" t="s">
        <v>111</v>
      </c>
      <c r="B19" s="86">
        <v>456.30965329999981</v>
      </c>
      <c r="C19" s="86">
        <v>323</v>
      </c>
      <c r="D19" s="86">
        <v>227</v>
      </c>
      <c r="E19" s="86">
        <v>236</v>
      </c>
    </row>
    <row r="20" spans="1:5" x14ac:dyDescent="0.2">
      <c r="A20" s="88" t="s">
        <v>110</v>
      </c>
      <c r="B20" s="87">
        <v>4733</v>
      </c>
      <c r="C20" s="86">
        <v>3959</v>
      </c>
      <c r="D20" s="86">
        <v>3888</v>
      </c>
      <c r="E20" s="86">
        <v>3604</v>
      </c>
    </row>
    <row r="21" spans="1:5" x14ac:dyDescent="0.2">
      <c r="A21" s="88" t="s">
        <v>109</v>
      </c>
      <c r="B21" s="87">
        <v>31150</v>
      </c>
      <c r="C21" s="86">
        <v>37247</v>
      </c>
      <c r="D21" s="87">
        <v>37398</v>
      </c>
      <c r="E21" s="86">
        <v>35253</v>
      </c>
    </row>
    <row r="22" spans="1:5" x14ac:dyDescent="0.2">
      <c r="A22" s="88" t="s">
        <v>11</v>
      </c>
      <c r="B22" s="86">
        <v>2757</v>
      </c>
      <c r="C22" s="87">
        <v>10292</v>
      </c>
      <c r="D22" s="86">
        <v>9446</v>
      </c>
      <c r="E22" s="86">
        <v>5459</v>
      </c>
    </row>
    <row r="23" spans="1:5" s="82" customFormat="1" x14ac:dyDescent="0.2">
      <c r="A23" s="85" t="s">
        <v>0</v>
      </c>
      <c r="B23" s="84">
        <v>41387</v>
      </c>
      <c r="C23" s="84">
        <v>54237</v>
      </c>
      <c r="D23" s="83">
        <v>53374</v>
      </c>
      <c r="E23" s="83">
        <v>46880</v>
      </c>
    </row>
  </sheetData>
  <mergeCells count="2">
    <mergeCell ref="A16:E16"/>
    <mergeCell ref="A3:E3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Tartalom</vt:lpstr>
      <vt:lpstr>4.5.1.</vt:lpstr>
      <vt:lpstr>4.5.2.</vt:lpstr>
      <vt:lpstr>4.5.3.</vt:lpstr>
      <vt:lpstr>4.5.4.</vt:lpstr>
      <vt:lpstr>4.5.5.</vt:lpstr>
      <vt:lpstr>4.5.6.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2025-02-28T11:32:51Z</dcterms:created>
  <dcterms:modified xsi:type="dcterms:W3CDTF">2025-02-28T11:33:47Z</dcterms:modified>
</cp:coreProperties>
</file>