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740A4B9-055F-48F6-ACA6-2133FF3BA9DB}" xr6:coauthVersionLast="36" xr6:coauthVersionMax="36" xr10:uidLastSave="{00000000-0000-0000-0000-000000000000}"/>
  <bookViews>
    <workbookView xWindow="0" yWindow="0" windowWidth="28800" windowHeight="13425" xr2:uid="{48F1212E-1B90-4630-B198-00956DF148BA}"/>
  </bookViews>
  <sheets>
    <sheet name="Table of Contents" sheetId="8" r:id="rId1"/>
    <sheet name="3.2.1." sheetId="2" r:id="rId2"/>
    <sheet name="3.2.2." sheetId="3" r:id="rId3"/>
    <sheet name="3.2.3." sheetId="4" r:id="rId4"/>
    <sheet name="3.2.4." sheetId="5" r:id="rId5"/>
    <sheet name="3.2.5." sheetId="6" r:id="rId6"/>
    <sheet name="3.2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12" i="6"/>
  <c r="G13" i="6"/>
  <c r="F3" i="5"/>
  <c r="F4" i="5"/>
  <c r="F5" i="5"/>
  <c r="F6" i="5"/>
  <c r="F7" i="5"/>
  <c r="F8" i="5"/>
  <c r="F9" i="5"/>
  <c r="F10" i="5"/>
  <c r="F11" i="5"/>
  <c r="F12" i="5"/>
  <c r="F13" i="5"/>
  <c r="G4" i="2"/>
  <c r="G5" i="2"/>
  <c r="G6" i="2"/>
  <c r="G7" i="2"/>
  <c r="G8" i="2"/>
  <c r="G9" i="2"/>
  <c r="G10" i="2"/>
  <c r="G11" i="2"/>
  <c r="G12" i="2"/>
  <c r="G13" i="2"/>
  <c r="G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438DA0FA-03A0-4D02-ADB9-5D4DB392E89E}">
      <text>
        <r>
          <rPr>
            <sz val="8"/>
            <color indexed="81"/>
            <rFont val="Tahoma"/>
            <family val="2"/>
            <charset val="238"/>
          </rPr>
          <t>To households opinion.</t>
        </r>
      </text>
    </comment>
    <comment ref="C4" authorId="0" shapeId="0" xr:uid="{AECA8962-8AF7-4663-9C79-28A1B7D747AC}">
      <text>
        <r>
          <rPr>
            <sz val="8"/>
            <color indexed="81"/>
            <rFont val="Tahoma"/>
            <family val="2"/>
            <charset val="238"/>
          </rPr>
          <t>Or vegetarian equivalent.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06D4094-314C-4953-B098-FB5BA05EF726}">
      <text>
        <r>
          <rPr>
            <sz val="8"/>
            <color indexed="81"/>
            <rFont val="Arial"/>
            <family val="2"/>
            <charset val="238"/>
          </rPr>
          <t xml:space="preserve">Volume consumed in households only. </t>
        </r>
      </text>
    </comment>
    <comment ref="C2" authorId="0" shapeId="0" xr:uid="{7ACBC191-13DA-4E1E-9C7E-23F01B0D609B}">
      <text>
        <r>
          <rPr>
            <sz val="8"/>
            <color indexed="81"/>
            <rFont val="Arial"/>
            <family val="2"/>
            <charset val="238"/>
          </rPr>
          <t>Litre.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F3A629A-593C-403E-90F7-922E72976D75}">
      <text>
        <r>
          <rPr>
            <sz val="8"/>
            <color indexed="81"/>
            <rFont val="Tahoma"/>
            <family val="2"/>
            <charset val="238"/>
          </rPr>
          <t>With own account consumption and without investment in housing.</t>
        </r>
      </text>
    </comment>
  </commentList>
</comments>
</file>

<file path=xl/sharedStrings.xml><?xml version="1.0" encoding="utf-8"?>
<sst xmlns="http://schemas.openxmlformats.org/spreadsheetml/2006/main" count="136" uniqueCount="68">
  <si>
    <t>Without Central Hungary</t>
  </si>
  <si>
    <t>Total</t>
  </si>
  <si>
    <t>Great Plain and North</t>
  </si>
  <si>
    <t>Southern Great Plain</t>
  </si>
  <si>
    <t>Northern Great Plain</t>
  </si>
  <si>
    <t>Northern Hungary</t>
  </si>
  <si>
    <t>Transdanubia</t>
  </si>
  <si>
    <t>Southern Transdanubia</t>
  </si>
  <si>
    <t>Western Transdanubia</t>
  </si>
  <si>
    <t>Central Transdanubia</t>
  </si>
  <si>
    <t>Central Hungary</t>
  </si>
  <si>
    <t>other inactives</t>
  </si>
  <si>
    <t>unemployed</t>
  </si>
  <si>
    <t>pensioners</t>
  </si>
  <si>
    <t>active earners</t>
  </si>
  <si>
    <t>Of which:</t>
  </si>
  <si>
    <t>Number of persons</t>
  </si>
  <si>
    <t>Number of  households</t>
  </si>
  <si>
    <t>NUTS2, NUTS1</t>
  </si>
  <si>
    <t>3.2.1. Number of households and number of their members by activity, 2010</t>
  </si>
  <si>
    <t>family/children related allowances</t>
  </si>
  <si>
    <t>pensions, supplementary pension</t>
  </si>
  <si>
    <t>income from self-employment</t>
  </si>
  <si>
    <t>earnings from main activity</t>
  </si>
  <si>
    <t>Other income, total</t>
  </si>
  <si>
    <t>Social income, total</t>
  </si>
  <si>
    <t>Income from work</t>
  </si>
  <si>
    <t>3.2.2. Annual per capita income and receipts of households, 2009</t>
  </si>
  <si>
    <t>heating home adequately warm, %</t>
  </si>
  <si>
    <t>a meal with meat every second day %</t>
  </si>
  <si>
    <t>paying for one week annual holiday away from home, %</t>
  </si>
  <si>
    <t>experienced great difficulty in making ends meet, %</t>
  </si>
  <si>
    <t>feel a burden to pay total housing cost, %</t>
  </si>
  <si>
    <t>can afford</t>
  </si>
  <si>
    <t>Lowest monthly income to make ends meet according 
(HUF per capita)</t>
  </si>
  <si>
    <t>Share of households which</t>
  </si>
  <si>
    <t>3.2.3. Relative financial circumtances of households, 2009</t>
  </si>
  <si>
    <t>Passenger cars</t>
  </si>
  <si>
    <t>Mobile phones</t>
  </si>
  <si>
    <t>Personal computers, laptops, palmtops</t>
  </si>
  <si>
    <t>Washing machines, automatic and semi-automatic</t>
  </si>
  <si>
    <t>Refrigerators with deepfreezer</t>
  </si>
  <si>
    <t>Deepfreezers</t>
  </si>
  <si>
    <t>Refrigerators</t>
  </si>
  <si>
    <t>3.2.4. Annual average stock of consumer durables per hundred households, 2010 [number]</t>
  </si>
  <si>
    <t>Vegetables, fruits</t>
  </si>
  <si>
    <t>Sugar</t>
  </si>
  <si>
    <t>Cereals</t>
  </si>
  <si>
    <t>Fats and oils</t>
  </si>
  <si>
    <t>Milk</t>
  </si>
  <si>
    <t>Meat</t>
  </si>
  <si>
    <t>3.2.5. Annual per capita quantity of food consumption, 2010 [kilogrammes]</t>
  </si>
  <si>
    <t>Total consumption expenditure in 2010 as a percentage of 2005, at constant prices</t>
  </si>
  <si>
    <t>Consumption expenditure, total</t>
  </si>
  <si>
    <t>Miscellaneous goods and services</t>
  </si>
  <si>
    <t>Catering and accommodation services</t>
  </si>
  <si>
    <t>Education</t>
  </si>
  <si>
    <t>Culture and recreation</t>
  </si>
  <si>
    <t>Communication</t>
  </si>
  <si>
    <t>Transport</t>
  </si>
  <si>
    <t>Health</t>
  </si>
  <si>
    <t>Furnishing, household equipment and routine maintenance</t>
  </si>
  <si>
    <t>Housing, maintenace and household energy</t>
  </si>
  <si>
    <t>Clothing and footwear (with services)</t>
  </si>
  <si>
    <t>Alcoholic beverages, tobacco</t>
  </si>
  <si>
    <t>Food and non-alcoholic beverages</t>
  </si>
  <si>
    <t>3.2.6. Annual per capita expenditure in designated major expenditure groups, 2010 [HUF]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</si>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</sst>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b/>
      <sz val="8"/>
      <color indexed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Fill="1" applyAlignment="1">
      <alignment wrapText="1"/>
    </xf>
    <xf numFmtId="3" fontId="2" fillId="0" borderId="0" xfId="0" applyNumberFormat="1" applyFont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9" xfId="0" applyFont="1" applyFill="1" applyBorder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3" fontId="2" fillId="0" borderId="0" xfId="0" applyNumberFormat="1" applyFont="1" applyFill="1" applyAlignment="1">
      <alignment vertical="top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/>
    <xf numFmtId="164" fontId="1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3" fontId="2" fillId="0" borderId="0" xfId="0" applyNumberFormat="1" applyFont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0" fontId="2" fillId="0" borderId="0" xfId="0" applyFont="1" applyFill="1" applyAlignment="1">
      <alignment horizontal="left" vertical="top"/>
    </xf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165" fontId="1" fillId="0" borderId="0" xfId="0" applyNumberFormat="1" applyFont="1" applyFill="1" applyBorder="1" applyAlignment="1">
      <alignment vertical="top"/>
    </xf>
    <xf numFmtId="165" fontId="2" fillId="0" borderId="0" xfId="0" applyNumberFormat="1" applyFont="1" applyBorder="1" applyAlignment="1">
      <alignment vertical="top"/>
    </xf>
    <xf numFmtId="165" fontId="1" fillId="0" borderId="0" xfId="0" applyNumberFormat="1" applyFont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0" fontId="5" fillId="0" borderId="0" xfId="0" applyFont="1" applyFill="1"/>
    <xf numFmtId="0" fontId="2" fillId="0" borderId="0" xfId="0" applyFont="1" applyFill="1" applyAlignment="1">
      <alignment horizontal="left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00B2C-CADE-4AB3-BD7F-29A5FCFA35DB}">
  <dimension ref="A1:A7"/>
  <sheetViews>
    <sheetView tabSelected="1" workbookViewId="0"/>
  </sheetViews>
  <sheetFormatPr defaultRowHeight="12.75" x14ac:dyDescent="0.2"/>
  <cols>
    <col min="1" max="1" width="77.85546875" style="62" bestFit="1" customWidth="1"/>
    <col min="2" max="16384" width="9.140625" style="62"/>
  </cols>
  <sheetData>
    <row r="1" spans="1:1" x14ac:dyDescent="0.2">
      <c r="A1" s="61" t="s">
        <v>67</v>
      </c>
    </row>
    <row r="2" spans="1:1" x14ac:dyDescent="0.2">
      <c r="A2" s="63" t="s">
        <v>19</v>
      </c>
    </row>
    <row r="3" spans="1:1" x14ac:dyDescent="0.2">
      <c r="A3" s="63" t="s">
        <v>27</v>
      </c>
    </row>
    <row r="4" spans="1:1" x14ac:dyDescent="0.2">
      <c r="A4" s="63" t="s">
        <v>36</v>
      </c>
    </row>
    <row r="5" spans="1:1" x14ac:dyDescent="0.2">
      <c r="A5" s="63" t="s">
        <v>44</v>
      </c>
    </row>
    <row r="6" spans="1:1" x14ac:dyDescent="0.2">
      <c r="A6" s="63" t="s">
        <v>51</v>
      </c>
    </row>
    <row r="7" spans="1:1" x14ac:dyDescent="0.2">
      <c r="A7" s="63" t="s">
        <v>66</v>
      </c>
    </row>
  </sheetData>
  <hyperlinks>
    <hyperlink ref="A2" location="3.2.1.!A1" display="3.2.1. Number of households and number of their members by activity, 2010" xr:uid="{3A4E27BE-9777-495A-8A19-1FD5638C98DE}"/>
    <hyperlink ref="A3" location="3.2.2.!A1" display="3.2.2. Annual per capita income and receipts of households, 2009" xr:uid="{F1F8CA76-2C23-45F9-A42F-10ECCAC16617}"/>
    <hyperlink ref="A4" location="3.2.3.!A1" display="3.2.3. Relative financial circumtances of households, 2009" xr:uid="{06B2424E-516A-45E7-B268-F5109CD3AD73}"/>
    <hyperlink ref="A5" location="3.2.4.!A1" display="3.2.4. Annual average stock of consumer durables per hundred households, 2010 [number]" xr:uid="{AD7D13E2-6E55-4341-9E04-53A2E2E8B24E}"/>
    <hyperlink ref="A6" location="3.2.5.!A1" display="3.2.5. Annual per capita quantity of food consumption, 2010 [kilogrammes]" xr:uid="{0D26C93B-7DBA-48FE-9FA0-C7C98BD37723}"/>
    <hyperlink ref="A7" location="3.2.6.!A1" display="3.2.6. Annual per capita expenditure in designated major expenditure groups, 2010 [HUF]" xr:uid="{0BB3DE1C-D940-4D42-9546-EF773DCC831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C2829-4527-4341-9D2C-B1BFB57F81C8}">
  <sheetPr>
    <pageSetUpPr fitToPage="1"/>
  </sheetPr>
  <dimension ref="A1:G14"/>
  <sheetViews>
    <sheetView workbookViewId="0"/>
  </sheetViews>
  <sheetFormatPr defaultRowHeight="11.25" x14ac:dyDescent="0.2"/>
  <cols>
    <col min="1" max="1" width="21.85546875" style="1" customWidth="1"/>
    <col min="2" max="7" width="11.5703125" style="1" customWidth="1"/>
    <col min="8" max="16384" width="9.140625" style="1"/>
  </cols>
  <sheetData>
    <row r="1" spans="1:7" s="12" customFormat="1" ht="12" thickBot="1" x14ac:dyDescent="0.25">
      <c r="A1" s="13" t="s">
        <v>19</v>
      </c>
      <c r="B1" s="13"/>
      <c r="C1" s="13"/>
      <c r="D1" s="13"/>
      <c r="E1" s="13"/>
      <c r="F1" s="13"/>
      <c r="G1" s="13"/>
    </row>
    <row r="2" spans="1:7" s="12" customFormat="1" x14ac:dyDescent="0.2">
      <c r="A2" s="48" t="s">
        <v>18</v>
      </c>
      <c r="B2" s="46" t="s">
        <v>17</v>
      </c>
      <c r="C2" s="46" t="s">
        <v>16</v>
      </c>
      <c r="D2" s="44" t="s">
        <v>15</v>
      </c>
      <c r="E2" s="45"/>
      <c r="F2" s="45"/>
      <c r="G2" s="45"/>
    </row>
    <row r="3" spans="1:7" s="9" customFormat="1" x14ac:dyDescent="0.25">
      <c r="A3" s="49"/>
      <c r="B3" s="47"/>
      <c r="C3" s="47"/>
      <c r="D3" s="11" t="s">
        <v>14</v>
      </c>
      <c r="E3" s="11" t="s">
        <v>13</v>
      </c>
      <c r="F3" s="11" t="s">
        <v>12</v>
      </c>
      <c r="G3" s="10" t="s">
        <v>11</v>
      </c>
    </row>
    <row r="4" spans="1:7" s="7" customFormat="1" x14ac:dyDescent="0.25">
      <c r="A4" s="6" t="s">
        <v>10</v>
      </c>
      <c r="B4" s="5">
        <v>1191137</v>
      </c>
      <c r="C4" s="5">
        <v>2924202</v>
      </c>
      <c r="D4" s="5">
        <v>1221217</v>
      </c>
      <c r="E4" s="5">
        <v>639143</v>
      </c>
      <c r="F4" s="5">
        <v>154266</v>
      </c>
      <c r="G4" s="5">
        <f t="shared" ref="G4:G14" si="0">+C4-(D4+E4+F4)</f>
        <v>909576</v>
      </c>
    </row>
    <row r="5" spans="1:7" s="7" customFormat="1" x14ac:dyDescent="0.25">
      <c r="A5" s="8" t="s">
        <v>9</v>
      </c>
      <c r="B5" s="3">
        <v>418694</v>
      </c>
      <c r="C5" s="3">
        <v>1079039</v>
      </c>
      <c r="D5" s="3">
        <v>439593</v>
      </c>
      <c r="E5" s="3">
        <v>232896</v>
      </c>
      <c r="F5" s="3">
        <v>63264</v>
      </c>
      <c r="G5" s="3">
        <f t="shared" si="0"/>
        <v>343286</v>
      </c>
    </row>
    <row r="6" spans="1:7" s="7" customFormat="1" x14ac:dyDescent="0.25">
      <c r="A6" s="8" t="s">
        <v>8</v>
      </c>
      <c r="B6" s="3">
        <v>358863</v>
      </c>
      <c r="C6" s="3">
        <v>983674</v>
      </c>
      <c r="D6" s="3">
        <v>412709</v>
      </c>
      <c r="E6" s="3">
        <v>219212</v>
      </c>
      <c r="F6" s="3">
        <v>48622</v>
      </c>
      <c r="G6" s="3">
        <f t="shared" si="0"/>
        <v>303131</v>
      </c>
    </row>
    <row r="7" spans="1:7" s="7" customFormat="1" x14ac:dyDescent="0.25">
      <c r="A7" s="8" t="s">
        <v>7</v>
      </c>
      <c r="B7" s="3">
        <v>342271</v>
      </c>
      <c r="C7" s="3">
        <v>927553</v>
      </c>
      <c r="D7" s="3">
        <v>311369</v>
      </c>
      <c r="E7" s="3">
        <v>202312</v>
      </c>
      <c r="F7" s="3">
        <v>74194</v>
      </c>
      <c r="G7" s="3">
        <f t="shared" si="0"/>
        <v>339678</v>
      </c>
    </row>
    <row r="8" spans="1:7" s="2" customFormat="1" x14ac:dyDescent="0.25">
      <c r="A8" s="6" t="s">
        <v>6</v>
      </c>
      <c r="B8" s="5">
        <v>1119828</v>
      </c>
      <c r="C8" s="5">
        <v>2990266</v>
      </c>
      <c r="D8" s="5">
        <v>1163671</v>
      </c>
      <c r="E8" s="5">
        <v>654420</v>
      </c>
      <c r="F8" s="5">
        <v>186080</v>
      </c>
      <c r="G8" s="5">
        <f t="shared" si="0"/>
        <v>986095</v>
      </c>
    </row>
    <row r="9" spans="1:7" s="7" customFormat="1" x14ac:dyDescent="0.25">
      <c r="A9" s="8" t="s">
        <v>5</v>
      </c>
      <c r="B9" s="3">
        <v>429946</v>
      </c>
      <c r="C9" s="3">
        <v>1186626</v>
      </c>
      <c r="D9" s="3">
        <v>386425</v>
      </c>
      <c r="E9" s="3">
        <v>251715</v>
      </c>
      <c r="F9" s="3">
        <v>111591</v>
      </c>
      <c r="G9" s="3">
        <f t="shared" si="0"/>
        <v>436895</v>
      </c>
    </row>
    <row r="10" spans="1:7" s="7" customFormat="1" x14ac:dyDescent="0.25">
      <c r="A10" s="8" t="s">
        <v>4</v>
      </c>
      <c r="B10" s="3">
        <v>532360</v>
      </c>
      <c r="C10" s="3">
        <v>1463085</v>
      </c>
      <c r="D10" s="3">
        <v>478677</v>
      </c>
      <c r="E10" s="3">
        <v>266485</v>
      </c>
      <c r="F10" s="3">
        <v>145396</v>
      </c>
      <c r="G10" s="3">
        <f t="shared" si="0"/>
        <v>572527</v>
      </c>
    </row>
    <row r="11" spans="1:7" s="7" customFormat="1" x14ac:dyDescent="0.25">
      <c r="A11" s="8" t="s">
        <v>3</v>
      </c>
      <c r="B11" s="3">
        <v>516638</v>
      </c>
      <c r="C11" s="3">
        <v>1287835</v>
      </c>
      <c r="D11" s="3">
        <v>478185</v>
      </c>
      <c r="E11" s="3">
        <v>290696</v>
      </c>
      <c r="F11" s="3">
        <v>78718</v>
      </c>
      <c r="G11" s="3">
        <f t="shared" si="0"/>
        <v>440236</v>
      </c>
    </row>
    <row r="12" spans="1:7" s="2" customFormat="1" x14ac:dyDescent="0.25">
      <c r="A12" s="6" t="s">
        <v>2</v>
      </c>
      <c r="B12" s="5">
        <v>1478944</v>
      </c>
      <c r="C12" s="5">
        <v>3937546</v>
      </c>
      <c r="D12" s="5">
        <v>1343287</v>
      </c>
      <c r="E12" s="5">
        <v>808896</v>
      </c>
      <c r="F12" s="5">
        <v>335705</v>
      </c>
      <c r="G12" s="5">
        <f t="shared" si="0"/>
        <v>1449658</v>
      </c>
    </row>
    <row r="13" spans="1:7" s="2" customFormat="1" x14ac:dyDescent="0.25">
      <c r="A13" s="6" t="s">
        <v>1</v>
      </c>
      <c r="B13" s="5">
        <v>3789909</v>
      </c>
      <c r="C13" s="5">
        <v>9852014</v>
      </c>
      <c r="D13" s="5">
        <v>3728175</v>
      </c>
      <c r="E13" s="5">
        <v>2102459</v>
      </c>
      <c r="F13" s="5">
        <v>676051</v>
      </c>
      <c r="G13" s="5">
        <f t="shared" si="0"/>
        <v>3345329</v>
      </c>
    </row>
    <row r="14" spans="1:7" s="2" customFormat="1" x14ac:dyDescent="0.2">
      <c r="A14" s="4" t="s">
        <v>0</v>
      </c>
      <c r="B14" s="3">
        <v>2598772</v>
      </c>
      <c r="C14" s="3">
        <v>6927812</v>
      </c>
      <c r="D14" s="3">
        <v>2506958</v>
      </c>
      <c r="E14" s="3">
        <v>1463316</v>
      </c>
      <c r="F14" s="3">
        <v>521785</v>
      </c>
      <c r="G14" s="3">
        <f t="shared" si="0"/>
        <v>2435753</v>
      </c>
    </row>
  </sheetData>
  <mergeCells count="4">
    <mergeCell ref="D2:G2"/>
    <mergeCell ref="C2:C3"/>
    <mergeCell ref="B2:B3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7B2F3-2396-410E-B1E4-7AC0B3D2D07B}">
  <dimension ref="A1:H14"/>
  <sheetViews>
    <sheetView workbookViewId="0"/>
  </sheetViews>
  <sheetFormatPr defaultRowHeight="11.25" x14ac:dyDescent="0.2"/>
  <cols>
    <col min="1" max="1" width="20.28515625" style="1" customWidth="1"/>
    <col min="2" max="7" width="11.5703125" style="1" customWidth="1"/>
    <col min="8" max="8" width="11" style="1" customWidth="1"/>
    <col min="9" max="16384" width="9.140625" style="1"/>
  </cols>
  <sheetData>
    <row r="1" spans="1:8" s="12" customFormat="1" ht="12" thickBot="1" x14ac:dyDescent="0.25">
      <c r="A1" s="19" t="s">
        <v>27</v>
      </c>
      <c r="B1" s="13"/>
      <c r="C1" s="13"/>
      <c r="D1" s="13"/>
      <c r="E1" s="13"/>
      <c r="F1" s="13"/>
      <c r="G1" s="13"/>
    </row>
    <row r="2" spans="1:8" s="12" customFormat="1" x14ac:dyDescent="0.2">
      <c r="A2" s="48" t="s">
        <v>18</v>
      </c>
      <c r="B2" s="54" t="s">
        <v>26</v>
      </c>
      <c r="C2" s="50" t="s">
        <v>15</v>
      </c>
      <c r="D2" s="51"/>
      <c r="E2" s="52" t="s">
        <v>25</v>
      </c>
      <c r="F2" s="50" t="s">
        <v>15</v>
      </c>
      <c r="G2" s="51"/>
      <c r="H2" s="52" t="s">
        <v>24</v>
      </c>
    </row>
    <row r="3" spans="1:8" s="9" customFormat="1" ht="33.75" x14ac:dyDescent="0.25">
      <c r="A3" s="49"/>
      <c r="B3" s="55"/>
      <c r="C3" s="18" t="s">
        <v>23</v>
      </c>
      <c r="D3" s="17" t="s">
        <v>22</v>
      </c>
      <c r="E3" s="56"/>
      <c r="F3" s="11" t="s">
        <v>21</v>
      </c>
      <c r="G3" s="10" t="s">
        <v>20</v>
      </c>
      <c r="H3" s="53"/>
    </row>
    <row r="4" spans="1:8" s="7" customFormat="1" x14ac:dyDescent="0.25">
      <c r="A4" s="6" t="s">
        <v>10</v>
      </c>
      <c r="B4" s="5">
        <v>991172</v>
      </c>
      <c r="C4" s="5">
        <v>800482</v>
      </c>
      <c r="D4" s="5">
        <v>131884</v>
      </c>
      <c r="E4" s="5">
        <v>373037</v>
      </c>
      <c r="F4" s="5">
        <v>279750</v>
      </c>
      <c r="G4" s="5">
        <v>52098</v>
      </c>
      <c r="H4" s="5">
        <v>25938</v>
      </c>
    </row>
    <row r="5" spans="1:8" s="7" customFormat="1" x14ac:dyDescent="0.25">
      <c r="A5" s="8" t="s">
        <v>9</v>
      </c>
      <c r="B5" s="3">
        <v>707610</v>
      </c>
      <c r="C5" s="3">
        <v>588141</v>
      </c>
      <c r="D5" s="3">
        <v>79597</v>
      </c>
      <c r="E5" s="3">
        <v>356238</v>
      </c>
      <c r="F5" s="3">
        <v>247585</v>
      </c>
      <c r="G5" s="3">
        <v>57370</v>
      </c>
      <c r="H5" s="3">
        <v>18492</v>
      </c>
    </row>
    <row r="6" spans="1:8" s="7" customFormat="1" x14ac:dyDescent="0.25">
      <c r="A6" s="8" t="s">
        <v>8</v>
      </c>
      <c r="B6" s="3">
        <v>740365</v>
      </c>
      <c r="C6" s="3">
        <v>593300</v>
      </c>
      <c r="D6" s="3">
        <v>89431</v>
      </c>
      <c r="E6" s="3">
        <v>353788</v>
      </c>
      <c r="F6" s="3">
        <v>250981</v>
      </c>
      <c r="G6" s="3">
        <v>55231</v>
      </c>
      <c r="H6" s="3">
        <v>13728</v>
      </c>
    </row>
    <row r="7" spans="1:8" s="7" customFormat="1" x14ac:dyDescent="0.25">
      <c r="A7" s="8" t="s">
        <v>7</v>
      </c>
      <c r="B7" s="3">
        <v>632640</v>
      </c>
      <c r="C7" s="3">
        <v>495145</v>
      </c>
      <c r="D7" s="3">
        <v>98108</v>
      </c>
      <c r="E7" s="3">
        <v>378778</v>
      </c>
      <c r="F7" s="3">
        <v>244148</v>
      </c>
      <c r="G7" s="3">
        <v>56108</v>
      </c>
      <c r="H7" s="3">
        <v>21805</v>
      </c>
    </row>
    <row r="8" spans="1:8" s="2" customFormat="1" x14ac:dyDescent="0.25">
      <c r="A8" s="6" t="s">
        <v>6</v>
      </c>
      <c r="B8" s="5">
        <v>694956</v>
      </c>
      <c r="C8" s="5">
        <v>560825</v>
      </c>
      <c r="D8" s="5">
        <v>88592</v>
      </c>
      <c r="E8" s="5">
        <v>362466</v>
      </c>
      <c r="F8" s="5">
        <v>247625</v>
      </c>
      <c r="G8" s="16">
        <v>56275.912599940537</v>
      </c>
      <c r="H8" s="5">
        <v>17965</v>
      </c>
    </row>
    <row r="9" spans="1:8" s="7" customFormat="1" x14ac:dyDescent="0.25">
      <c r="A9" s="8" t="s">
        <v>5</v>
      </c>
      <c r="B9" s="3">
        <v>590631</v>
      </c>
      <c r="C9" s="3">
        <v>481889</v>
      </c>
      <c r="D9" s="3">
        <v>63738</v>
      </c>
      <c r="E9" s="3">
        <v>373266</v>
      </c>
      <c r="F9" s="3">
        <v>238189</v>
      </c>
      <c r="G9" s="3">
        <v>57377</v>
      </c>
      <c r="H9" s="3">
        <v>15849</v>
      </c>
    </row>
    <row r="10" spans="1:8" s="7" customFormat="1" x14ac:dyDescent="0.25">
      <c r="A10" s="8" t="s">
        <v>4</v>
      </c>
      <c r="B10" s="3">
        <v>555645</v>
      </c>
      <c r="C10" s="3">
        <v>445984</v>
      </c>
      <c r="D10" s="3">
        <v>71547</v>
      </c>
      <c r="E10" s="3">
        <v>337231</v>
      </c>
      <c r="F10" s="3">
        <v>198943</v>
      </c>
      <c r="G10" s="3">
        <v>60945</v>
      </c>
      <c r="H10" s="3">
        <v>16625</v>
      </c>
    </row>
    <row r="11" spans="1:8" s="7" customFormat="1" x14ac:dyDescent="0.25">
      <c r="A11" s="8" t="s">
        <v>3</v>
      </c>
      <c r="B11" s="3">
        <v>615700</v>
      </c>
      <c r="C11" s="3">
        <v>456923</v>
      </c>
      <c r="D11" s="3">
        <v>124607</v>
      </c>
      <c r="E11" s="3">
        <v>352599</v>
      </c>
      <c r="F11" s="3">
        <v>229161</v>
      </c>
      <c r="G11" s="3">
        <v>53878</v>
      </c>
      <c r="H11" s="3">
        <v>15119</v>
      </c>
    </row>
    <row r="12" spans="1:8" s="2" customFormat="1" x14ac:dyDescent="0.25">
      <c r="A12" s="6" t="s">
        <v>2</v>
      </c>
      <c r="B12" s="5">
        <v>585834</v>
      </c>
      <c r="C12" s="5">
        <v>460391</v>
      </c>
      <c r="D12" s="5">
        <v>86540</v>
      </c>
      <c r="E12" s="5">
        <v>353126</v>
      </c>
      <c r="F12" s="5">
        <v>220662</v>
      </c>
      <c r="G12" s="3">
        <v>57558</v>
      </c>
      <c r="H12" s="5">
        <v>15899</v>
      </c>
    </row>
    <row r="13" spans="1:8" s="2" customFormat="1" x14ac:dyDescent="0.25">
      <c r="A13" s="6" t="s">
        <v>1</v>
      </c>
      <c r="B13" s="5">
        <v>737841</v>
      </c>
      <c r="C13" s="5">
        <v>590626</v>
      </c>
      <c r="D13" s="5">
        <v>100460</v>
      </c>
      <c r="E13" s="5">
        <v>361801</v>
      </c>
      <c r="F13" s="5">
        <v>246179</v>
      </c>
      <c r="G13" s="5">
        <v>55568</v>
      </c>
      <c r="H13" s="5">
        <v>19470</v>
      </c>
    </row>
    <row r="14" spans="1:8" x14ac:dyDescent="0.2">
      <c r="A14" s="15" t="s">
        <v>0</v>
      </c>
      <c r="B14" s="14">
        <v>632735</v>
      </c>
      <c r="C14" s="14">
        <v>503558</v>
      </c>
      <c r="D14" s="14">
        <v>87422</v>
      </c>
      <c r="E14" s="14">
        <v>357140</v>
      </c>
      <c r="F14" s="14">
        <v>232251</v>
      </c>
      <c r="G14" s="3">
        <v>57007</v>
      </c>
      <c r="H14" s="14">
        <v>16787</v>
      </c>
    </row>
  </sheetData>
  <mergeCells count="6">
    <mergeCell ref="F2:G2"/>
    <mergeCell ref="H2:H3"/>
    <mergeCell ref="A2:A3"/>
    <mergeCell ref="B2:B3"/>
    <mergeCell ref="C2:D2"/>
    <mergeCell ref="E2:E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A2BA2-A693-4F19-98BB-EBA0F9299FAE}">
  <dimension ref="A1:G15"/>
  <sheetViews>
    <sheetView workbookViewId="0"/>
  </sheetViews>
  <sheetFormatPr defaultRowHeight="11.25" x14ac:dyDescent="0.2"/>
  <cols>
    <col min="1" max="1" width="21" style="20" customWidth="1"/>
    <col min="2" max="7" width="13.28515625" style="20" customWidth="1"/>
    <col min="8" max="16384" width="9.140625" style="20"/>
  </cols>
  <sheetData>
    <row r="1" spans="1:7" ht="12" thickBot="1" x14ac:dyDescent="0.25">
      <c r="A1" s="25" t="s">
        <v>36</v>
      </c>
      <c r="B1" s="24"/>
      <c r="C1" s="24"/>
      <c r="D1" s="24"/>
      <c r="E1" s="24"/>
      <c r="F1" s="24"/>
      <c r="G1" s="24"/>
    </row>
    <row r="2" spans="1:7" x14ac:dyDescent="0.2">
      <c r="A2" s="48" t="s">
        <v>18</v>
      </c>
      <c r="B2" s="58" t="s">
        <v>35</v>
      </c>
      <c r="C2" s="58"/>
      <c r="D2" s="58"/>
      <c r="E2" s="58"/>
      <c r="F2" s="58"/>
      <c r="G2" s="50" t="s">
        <v>34</v>
      </c>
    </row>
    <row r="3" spans="1:7" x14ac:dyDescent="0.2">
      <c r="A3" s="57"/>
      <c r="B3" s="60" t="s">
        <v>33</v>
      </c>
      <c r="C3" s="60"/>
      <c r="D3" s="60"/>
      <c r="E3" s="60" t="s">
        <v>32</v>
      </c>
      <c r="F3" s="60" t="s">
        <v>31</v>
      </c>
      <c r="G3" s="59"/>
    </row>
    <row r="4" spans="1:7" ht="45" x14ac:dyDescent="0.2">
      <c r="A4" s="49"/>
      <c r="B4" s="11" t="s">
        <v>30</v>
      </c>
      <c r="C4" s="11" t="s">
        <v>29</v>
      </c>
      <c r="D4" s="11" t="s">
        <v>28</v>
      </c>
      <c r="E4" s="60"/>
      <c r="F4" s="60"/>
      <c r="G4" s="59"/>
    </row>
    <row r="5" spans="1:7" x14ac:dyDescent="0.2">
      <c r="A5" s="6" t="s">
        <v>10</v>
      </c>
      <c r="B5" s="22">
        <v>44</v>
      </c>
      <c r="C5" s="22">
        <v>74.8</v>
      </c>
      <c r="D5" s="22">
        <v>90.7</v>
      </c>
      <c r="E5" s="22">
        <v>92.3</v>
      </c>
      <c r="F5" s="22">
        <v>88.3</v>
      </c>
      <c r="G5" s="23">
        <v>81888</v>
      </c>
    </row>
    <row r="6" spans="1:7" x14ac:dyDescent="0.2">
      <c r="A6" s="8" t="s">
        <v>9</v>
      </c>
      <c r="B6" s="21">
        <v>32.799999999999997</v>
      </c>
      <c r="C6" s="21">
        <v>67.2</v>
      </c>
      <c r="D6" s="21">
        <v>93.1</v>
      </c>
      <c r="E6" s="21">
        <v>92.3</v>
      </c>
      <c r="F6" s="21">
        <v>89.3</v>
      </c>
      <c r="G6" s="3">
        <v>72104</v>
      </c>
    </row>
    <row r="7" spans="1:7" x14ac:dyDescent="0.2">
      <c r="A7" s="8" t="s">
        <v>8</v>
      </c>
      <c r="B7" s="21">
        <v>37.5</v>
      </c>
      <c r="C7" s="21">
        <v>73.900000000000006</v>
      </c>
      <c r="D7" s="21">
        <v>93.1</v>
      </c>
      <c r="E7" s="21">
        <v>91.1</v>
      </c>
      <c r="F7" s="21">
        <v>85.7</v>
      </c>
      <c r="G7" s="3">
        <v>69652</v>
      </c>
    </row>
    <row r="8" spans="1:7" x14ac:dyDescent="0.2">
      <c r="A8" s="8" t="s">
        <v>7</v>
      </c>
      <c r="B8" s="21">
        <v>32.5</v>
      </c>
      <c r="C8" s="21">
        <v>70.7</v>
      </c>
      <c r="D8" s="21">
        <v>90.1</v>
      </c>
      <c r="E8" s="21">
        <v>89.1</v>
      </c>
      <c r="F8" s="21">
        <v>87</v>
      </c>
      <c r="G8" s="3">
        <v>59942</v>
      </c>
    </row>
    <row r="9" spans="1:7" x14ac:dyDescent="0.2">
      <c r="A9" s="6" t="s">
        <v>6</v>
      </c>
      <c r="B9" s="22">
        <v>34.200000000000003</v>
      </c>
      <c r="C9" s="22">
        <v>70.5</v>
      </c>
      <c r="D9" s="22">
        <v>92.1</v>
      </c>
      <c r="E9" s="22">
        <v>90.9</v>
      </c>
      <c r="F9" s="22">
        <v>87.4</v>
      </c>
      <c r="G9" s="5">
        <v>67507</v>
      </c>
    </row>
    <row r="10" spans="1:7" x14ac:dyDescent="0.2">
      <c r="A10" s="8" t="s">
        <v>5</v>
      </c>
      <c r="B10" s="21">
        <v>28.4</v>
      </c>
      <c r="C10" s="21">
        <v>62.7</v>
      </c>
      <c r="D10" s="21">
        <v>80.3</v>
      </c>
      <c r="E10" s="21">
        <v>96.2</v>
      </c>
      <c r="F10" s="21">
        <v>92.8</v>
      </c>
      <c r="G10" s="3">
        <v>65598</v>
      </c>
    </row>
    <row r="11" spans="1:7" x14ac:dyDescent="0.2">
      <c r="A11" s="8" t="s">
        <v>4</v>
      </c>
      <c r="B11" s="21">
        <v>32</v>
      </c>
      <c r="C11" s="21">
        <v>75.8</v>
      </c>
      <c r="D11" s="21">
        <v>87.9</v>
      </c>
      <c r="E11" s="21">
        <v>93.9</v>
      </c>
      <c r="F11" s="21">
        <v>92.2</v>
      </c>
      <c r="G11" s="3">
        <v>63127</v>
      </c>
    </row>
    <row r="12" spans="1:7" x14ac:dyDescent="0.2">
      <c r="A12" s="8" t="s">
        <v>3</v>
      </c>
      <c r="B12" s="21">
        <v>26.3</v>
      </c>
      <c r="C12" s="21">
        <v>74.099999999999994</v>
      </c>
      <c r="D12" s="21">
        <v>82.2</v>
      </c>
      <c r="E12" s="21">
        <v>95.7</v>
      </c>
      <c r="F12" s="21">
        <v>94.1</v>
      </c>
      <c r="G12" s="3">
        <v>65607</v>
      </c>
    </row>
    <row r="13" spans="1:7" x14ac:dyDescent="0.2">
      <c r="A13" s="6" t="s">
        <v>2</v>
      </c>
      <c r="B13" s="22">
        <v>29</v>
      </c>
      <c r="C13" s="22">
        <v>71.3</v>
      </c>
      <c r="D13" s="22">
        <v>83.6</v>
      </c>
      <c r="E13" s="22">
        <v>95.2</v>
      </c>
      <c r="F13" s="22">
        <v>93</v>
      </c>
      <c r="G13" s="5">
        <v>64683</v>
      </c>
    </row>
    <row r="14" spans="1:7" x14ac:dyDescent="0.2">
      <c r="A14" s="6" t="s">
        <v>1</v>
      </c>
      <c r="B14" s="22">
        <v>35.1</v>
      </c>
      <c r="C14" s="22">
        <v>72.099999999999994</v>
      </c>
      <c r="D14" s="22">
        <v>88.3</v>
      </c>
      <c r="E14" s="22">
        <v>93</v>
      </c>
      <c r="F14" s="22">
        <v>89.9</v>
      </c>
      <c r="G14" s="5">
        <v>70586</v>
      </c>
    </row>
    <row r="15" spans="1:7" x14ac:dyDescent="0.2">
      <c r="A15" s="4" t="s">
        <v>0</v>
      </c>
      <c r="B15" s="21">
        <v>31.2</v>
      </c>
      <c r="C15" s="21">
        <v>71</v>
      </c>
      <c r="D15" s="21">
        <v>87.3</v>
      </c>
      <c r="E15" s="21">
        <v>93.4</v>
      </c>
      <c r="F15" s="21">
        <v>90.6</v>
      </c>
      <c r="G15" s="3">
        <v>65897</v>
      </c>
    </row>
  </sheetData>
  <mergeCells count="6">
    <mergeCell ref="A2:A4"/>
    <mergeCell ref="B2:F2"/>
    <mergeCell ref="G2:G4"/>
    <mergeCell ref="B3:D3"/>
    <mergeCell ref="E3:E4"/>
    <mergeCell ref="F3:F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4B1E-EAA9-4FB8-A672-5F0EEECA0474}">
  <dimension ref="A1:H13"/>
  <sheetViews>
    <sheetView workbookViewId="0"/>
  </sheetViews>
  <sheetFormatPr defaultRowHeight="11.25" x14ac:dyDescent="0.2"/>
  <cols>
    <col min="1" max="1" width="20.7109375" style="1" customWidth="1"/>
    <col min="2" max="8" width="11.28515625" style="1" customWidth="1"/>
    <col min="9" max="16384" width="9.140625" style="1"/>
  </cols>
  <sheetData>
    <row r="1" spans="1:8" s="12" customFormat="1" ht="12" thickBot="1" x14ac:dyDescent="0.25">
      <c r="A1" s="13" t="s">
        <v>44</v>
      </c>
      <c r="B1" s="13"/>
      <c r="C1" s="13"/>
      <c r="D1" s="13"/>
      <c r="E1" s="13"/>
      <c r="F1" s="13"/>
      <c r="G1" s="13"/>
      <c r="H1" s="13"/>
    </row>
    <row r="2" spans="1:8" s="29" customFormat="1" ht="45" x14ac:dyDescent="0.25">
      <c r="A2" s="32" t="s">
        <v>18</v>
      </c>
      <c r="B2" s="32" t="s">
        <v>43</v>
      </c>
      <c r="C2" s="32" t="s">
        <v>42</v>
      </c>
      <c r="D2" s="32" t="s">
        <v>41</v>
      </c>
      <c r="E2" s="32" t="s">
        <v>40</v>
      </c>
      <c r="F2" s="31" t="s">
        <v>39</v>
      </c>
      <c r="G2" s="31" t="s">
        <v>38</v>
      </c>
      <c r="H2" s="30" t="s">
        <v>37</v>
      </c>
    </row>
    <row r="3" spans="1:8" s="7" customFormat="1" x14ac:dyDescent="0.25">
      <c r="A3" s="6" t="s">
        <v>10</v>
      </c>
      <c r="B3" s="28">
        <v>60</v>
      </c>
      <c r="C3" s="28">
        <v>37</v>
      </c>
      <c r="D3" s="28">
        <v>45</v>
      </c>
      <c r="E3" s="28">
        <v>89</v>
      </c>
      <c r="F3" s="28">
        <f>58+25+2</f>
        <v>85</v>
      </c>
      <c r="G3" s="28">
        <v>173</v>
      </c>
      <c r="H3" s="28">
        <v>55</v>
      </c>
    </row>
    <row r="4" spans="1:8" s="7" customFormat="1" x14ac:dyDescent="0.25">
      <c r="A4" s="8" t="s">
        <v>9</v>
      </c>
      <c r="B4" s="26">
        <v>65</v>
      </c>
      <c r="C4" s="26">
        <v>47</v>
      </c>
      <c r="D4" s="26">
        <v>40</v>
      </c>
      <c r="E4" s="26">
        <v>85</v>
      </c>
      <c r="F4" s="26">
        <f>52+17</f>
        <v>69</v>
      </c>
      <c r="G4" s="26">
        <v>180</v>
      </c>
      <c r="H4" s="26">
        <v>62</v>
      </c>
    </row>
    <row r="5" spans="1:8" s="7" customFormat="1" x14ac:dyDescent="0.25">
      <c r="A5" s="8" t="s">
        <v>8</v>
      </c>
      <c r="B5" s="26">
        <v>60</v>
      </c>
      <c r="C5" s="26">
        <v>52</v>
      </c>
      <c r="D5" s="26">
        <v>47</v>
      </c>
      <c r="E5" s="26">
        <v>89</v>
      </c>
      <c r="F5" s="26">
        <f>48+20+1</f>
        <v>69</v>
      </c>
      <c r="G5" s="26">
        <v>189</v>
      </c>
      <c r="H5" s="26">
        <v>65</v>
      </c>
    </row>
    <row r="6" spans="1:8" s="7" customFormat="1" x14ac:dyDescent="0.25">
      <c r="A6" s="8" t="s">
        <v>7</v>
      </c>
      <c r="B6" s="26">
        <v>66</v>
      </c>
      <c r="C6" s="26">
        <v>58</v>
      </c>
      <c r="D6" s="26">
        <v>40</v>
      </c>
      <c r="E6" s="26">
        <v>79</v>
      </c>
      <c r="F6" s="26">
        <f>48+16+1</f>
        <v>65</v>
      </c>
      <c r="G6" s="26">
        <v>183</v>
      </c>
      <c r="H6" s="26">
        <v>60</v>
      </c>
    </row>
    <row r="7" spans="1:8" s="2" customFormat="1" x14ac:dyDescent="0.25">
      <c r="A7" s="6" t="s">
        <v>6</v>
      </c>
      <c r="B7" s="27">
        <v>64</v>
      </c>
      <c r="C7" s="27">
        <v>52</v>
      </c>
      <c r="D7" s="27">
        <v>42</v>
      </c>
      <c r="E7" s="27">
        <v>85</v>
      </c>
      <c r="F7" s="27">
        <f>49+18+1</f>
        <v>68</v>
      </c>
      <c r="G7" s="27">
        <v>184</v>
      </c>
      <c r="H7" s="27">
        <v>62</v>
      </c>
    </row>
    <row r="8" spans="1:8" s="7" customFormat="1" x14ac:dyDescent="0.25">
      <c r="A8" s="8" t="s">
        <v>5</v>
      </c>
      <c r="B8" s="26">
        <v>60</v>
      </c>
      <c r="C8" s="26">
        <v>47</v>
      </c>
      <c r="D8" s="26">
        <v>47</v>
      </c>
      <c r="E8" s="26">
        <v>76</v>
      </c>
      <c r="F8" s="26">
        <f>49+14+1</f>
        <v>64</v>
      </c>
      <c r="G8" s="26">
        <v>177</v>
      </c>
      <c r="H8" s="26">
        <v>55</v>
      </c>
    </row>
    <row r="9" spans="1:8" s="7" customFormat="1" x14ac:dyDescent="0.25">
      <c r="A9" s="8" t="s">
        <v>4</v>
      </c>
      <c r="B9" s="26">
        <v>58</v>
      </c>
      <c r="C9" s="26">
        <v>53</v>
      </c>
      <c r="D9" s="26">
        <v>46</v>
      </c>
      <c r="E9" s="26">
        <v>78</v>
      </c>
      <c r="F9" s="26">
        <f>50+16+1</f>
        <v>67</v>
      </c>
      <c r="G9" s="26">
        <v>181</v>
      </c>
      <c r="H9" s="26">
        <v>53</v>
      </c>
    </row>
    <row r="10" spans="1:8" s="7" customFormat="1" x14ac:dyDescent="0.25">
      <c r="A10" s="8" t="s">
        <v>3</v>
      </c>
      <c r="B10" s="26">
        <v>71</v>
      </c>
      <c r="C10" s="26">
        <v>56</v>
      </c>
      <c r="D10" s="26">
        <v>34</v>
      </c>
      <c r="E10" s="26">
        <v>82</v>
      </c>
      <c r="F10" s="26">
        <f>44+17</f>
        <v>61</v>
      </c>
      <c r="G10" s="26">
        <v>177</v>
      </c>
      <c r="H10" s="26">
        <v>54</v>
      </c>
    </row>
    <row r="11" spans="1:8" s="2" customFormat="1" x14ac:dyDescent="0.25">
      <c r="A11" s="6" t="s">
        <v>2</v>
      </c>
      <c r="B11" s="27">
        <v>63</v>
      </c>
      <c r="C11" s="27">
        <v>52</v>
      </c>
      <c r="D11" s="27">
        <v>42</v>
      </c>
      <c r="E11" s="27">
        <v>79</v>
      </c>
      <c r="F11" s="27">
        <f>48+16+1</f>
        <v>65</v>
      </c>
      <c r="G11" s="27">
        <v>178</v>
      </c>
      <c r="H11" s="27">
        <v>54</v>
      </c>
    </row>
    <row r="12" spans="1:8" s="2" customFormat="1" x14ac:dyDescent="0.25">
      <c r="A12" s="6" t="s">
        <v>1</v>
      </c>
      <c r="B12" s="27">
        <v>62</v>
      </c>
      <c r="C12" s="27">
        <v>47</v>
      </c>
      <c r="D12" s="27">
        <v>43</v>
      </c>
      <c r="E12" s="27">
        <v>84</v>
      </c>
      <c r="F12" s="27">
        <f>51+19+1</f>
        <v>71</v>
      </c>
      <c r="G12" s="27">
        <v>178</v>
      </c>
      <c r="H12" s="27">
        <v>57</v>
      </c>
    </row>
    <row r="13" spans="1:8" x14ac:dyDescent="0.2">
      <c r="A13" s="4" t="s">
        <v>0</v>
      </c>
      <c r="B13" s="26">
        <v>63</v>
      </c>
      <c r="C13" s="26">
        <v>52</v>
      </c>
      <c r="D13" s="26">
        <v>42</v>
      </c>
      <c r="E13" s="26">
        <v>82</v>
      </c>
      <c r="F13" s="26">
        <f>48+17+1</f>
        <v>66</v>
      </c>
      <c r="G13" s="26">
        <v>181</v>
      </c>
      <c r="H13" s="26">
        <v>58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14191-EBF3-4B7B-AC22-3AF299A7506C}">
  <dimension ref="A1:G13"/>
  <sheetViews>
    <sheetView workbookViewId="0"/>
  </sheetViews>
  <sheetFormatPr defaultRowHeight="11.25" x14ac:dyDescent="0.2"/>
  <cols>
    <col min="1" max="1" width="22" style="33" customWidth="1"/>
    <col min="2" max="2" width="11.85546875" style="33" customWidth="1"/>
    <col min="3" max="3" width="10.42578125" style="1" customWidth="1"/>
    <col min="4" max="4" width="10.7109375" style="1" customWidth="1"/>
    <col min="5" max="5" width="10.85546875" style="1" customWidth="1"/>
    <col min="6" max="6" width="10.140625" style="1" customWidth="1"/>
    <col min="7" max="7" width="10.85546875" style="1" customWidth="1"/>
    <col min="8" max="16384" width="9.140625" style="1"/>
  </cols>
  <sheetData>
    <row r="1" spans="1:7" s="12" customFormat="1" ht="12" thickBot="1" x14ac:dyDescent="0.25">
      <c r="A1" s="25" t="s">
        <v>51</v>
      </c>
      <c r="B1" s="24"/>
      <c r="C1" s="24"/>
      <c r="D1" s="24"/>
      <c r="E1" s="24"/>
      <c r="F1" s="24"/>
      <c r="G1" s="24"/>
    </row>
    <row r="2" spans="1:7" s="37" customFormat="1" ht="22.5" x14ac:dyDescent="0.25">
      <c r="A2" s="32" t="s">
        <v>18</v>
      </c>
      <c r="B2" s="32" t="s">
        <v>50</v>
      </c>
      <c r="C2" s="32" t="s">
        <v>49</v>
      </c>
      <c r="D2" s="32" t="s">
        <v>48</v>
      </c>
      <c r="E2" s="32" t="s">
        <v>47</v>
      </c>
      <c r="F2" s="32" t="s">
        <v>46</v>
      </c>
      <c r="G2" s="30" t="s">
        <v>45</v>
      </c>
    </row>
    <row r="3" spans="1:7" s="7" customFormat="1" x14ac:dyDescent="0.25">
      <c r="A3" s="6" t="s">
        <v>10</v>
      </c>
      <c r="B3" s="35">
        <v>48.6</v>
      </c>
      <c r="C3" s="35">
        <v>55.8</v>
      </c>
      <c r="D3" s="35">
        <v>15.5</v>
      </c>
      <c r="E3" s="35">
        <v>73</v>
      </c>
      <c r="F3" s="35">
        <v>11.2</v>
      </c>
      <c r="G3" s="35">
        <f>77.1+40.9</f>
        <v>118</v>
      </c>
    </row>
    <row r="4" spans="1:7" s="7" customFormat="1" x14ac:dyDescent="0.25">
      <c r="A4" s="8" t="s">
        <v>9</v>
      </c>
      <c r="B4" s="36">
        <v>52.7</v>
      </c>
      <c r="C4" s="36">
        <v>56.2</v>
      </c>
      <c r="D4" s="36">
        <v>16.3</v>
      </c>
      <c r="E4" s="36">
        <v>80.400000000000006</v>
      </c>
      <c r="F4" s="36">
        <v>14.7</v>
      </c>
      <c r="G4" s="36">
        <f>69.6+34</f>
        <v>103.6</v>
      </c>
    </row>
    <row r="5" spans="1:7" s="7" customFormat="1" x14ac:dyDescent="0.25">
      <c r="A5" s="8" t="s">
        <v>8</v>
      </c>
      <c r="B5" s="36">
        <v>50.3</v>
      </c>
      <c r="C5" s="36">
        <v>50.2</v>
      </c>
      <c r="D5" s="36">
        <v>16.899999999999999</v>
      </c>
      <c r="E5" s="36">
        <v>85.2</v>
      </c>
      <c r="F5" s="36">
        <v>14.8</v>
      </c>
      <c r="G5" s="36">
        <f>31.2+60.5</f>
        <v>91.7</v>
      </c>
    </row>
    <row r="6" spans="1:7" s="7" customFormat="1" x14ac:dyDescent="0.25">
      <c r="A6" s="8" t="s">
        <v>7</v>
      </c>
      <c r="B6" s="36">
        <v>51.4</v>
      </c>
      <c r="C6" s="36">
        <v>54.4</v>
      </c>
      <c r="D6" s="36">
        <v>16.5</v>
      </c>
      <c r="E6" s="36">
        <v>90.5</v>
      </c>
      <c r="F6" s="36">
        <v>13.9</v>
      </c>
      <c r="G6" s="36">
        <f>38.3+79.2</f>
        <v>117.5</v>
      </c>
    </row>
    <row r="7" spans="1:7" s="2" customFormat="1" x14ac:dyDescent="0.25">
      <c r="A7" s="6" t="s">
        <v>6</v>
      </c>
      <c r="B7" s="35">
        <v>51.5</v>
      </c>
      <c r="C7" s="35">
        <v>53.7</v>
      </c>
      <c r="D7" s="35">
        <v>16.600000000000001</v>
      </c>
      <c r="E7" s="35">
        <v>85.1</v>
      </c>
      <c r="F7" s="35">
        <v>14.5</v>
      </c>
      <c r="G7" s="35">
        <f>34.4+69.5</f>
        <v>103.9</v>
      </c>
    </row>
    <row r="8" spans="1:7" s="7" customFormat="1" x14ac:dyDescent="0.25">
      <c r="A8" s="8" t="s">
        <v>5</v>
      </c>
      <c r="B8" s="36">
        <v>53.5</v>
      </c>
      <c r="C8" s="36">
        <v>50.2</v>
      </c>
      <c r="D8" s="36">
        <v>18.2</v>
      </c>
      <c r="E8" s="36">
        <v>89.4</v>
      </c>
      <c r="F8" s="36">
        <v>14.9</v>
      </c>
      <c r="G8" s="36">
        <f>33.4+80.7</f>
        <v>114.1</v>
      </c>
    </row>
    <row r="9" spans="1:7" s="7" customFormat="1" x14ac:dyDescent="0.25">
      <c r="A9" s="8" t="s">
        <v>4</v>
      </c>
      <c r="B9" s="36">
        <v>55.1</v>
      </c>
      <c r="C9" s="36">
        <v>47.5</v>
      </c>
      <c r="D9" s="36">
        <v>18.899999999999999</v>
      </c>
      <c r="E9" s="36">
        <v>84.4</v>
      </c>
      <c r="F9" s="36">
        <v>15.2</v>
      </c>
      <c r="G9" s="36">
        <f>33.7+72.2</f>
        <v>105.9</v>
      </c>
    </row>
    <row r="10" spans="1:7" s="7" customFormat="1" x14ac:dyDescent="0.25">
      <c r="A10" s="8" t="s">
        <v>3</v>
      </c>
      <c r="B10" s="36">
        <v>69.3</v>
      </c>
      <c r="C10" s="36">
        <v>53.5</v>
      </c>
      <c r="D10" s="36">
        <v>17.7</v>
      </c>
      <c r="E10" s="36">
        <v>98.9</v>
      </c>
      <c r="F10" s="36">
        <v>13.2</v>
      </c>
      <c r="G10" s="36">
        <f>41.9+95.7</f>
        <v>137.6</v>
      </c>
    </row>
    <row r="11" spans="1:7" s="2" customFormat="1" x14ac:dyDescent="0.25">
      <c r="A11" s="6" t="s">
        <v>2</v>
      </c>
      <c r="B11" s="35">
        <v>59.3</v>
      </c>
      <c r="C11" s="35">
        <v>50.3</v>
      </c>
      <c r="D11" s="35">
        <v>18.3</v>
      </c>
      <c r="E11" s="35">
        <v>89.7</v>
      </c>
      <c r="F11" s="35">
        <v>14.5</v>
      </c>
      <c r="G11" s="35">
        <f>36.3+82.5</f>
        <v>118.8</v>
      </c>
    </row>
    <row r="12" spans="1:7" s="2" customFormat="1" x14ac:dyDescent="0.25">
      <c r="A12" s="6" t="s">
        <v>1</v>
      </c>
      <c r="B12" s="35">
        <v>53.7</v>
      </c>
      <c r="C12" s="35">
        <v>52.9</v>
      </c>
      <c r="D12" s="35">
        <v>16.899999999999999</v>
      </c>
      <c r="E12" s="35">
        <v>83.3</v>
      </c>
      <c r="F12" s="35">
        <v>13.5</v>
      </c>
      <c r="G12" s="35">
        <f>37.1+76.9</f>
        <v>114</v>
      </c>
    </row>
    <row r="13" spans="1:7" x14ac:dyDescent="0.2">
      <c r="A13" s="4" t="s">
        <v>0</v>
      </c>
      <c r="B13" s="34">
        <v>55.9</v>
      </c>
      <c r="C13" s="34">
        <v>51.7</v>
      </c>
      <c r="D13" s="34">
        <v>17.5</v>
      </c>
      <c r="E13" s="34">
        <v>87.7</v>
      </c>
      <c r="F13" s="34">
        <v>14.5</v>
      </c>
      <c r="G13" s="34">
        <f>35.5+76.9</f>
        <v>112.4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72AA9-D6FD-4ECA-A5C7-748257E728BA}">
  <dimension ref="A1:O13"/>
  <sheetViews>
    <sheetView zoomScaleNormal="100" zoomScaleSheetLayoutView="75" workbookViewId="0"/>
  </sheetViews>
  <sheetFormatPr defaultRowHeight="11.25" x14ac:dyDescent="0.2"/>
  <cols>
    <col min="1" max="1" width="20.140625" style="1" customWidth="1"/>
    <col min="2" max="2" width="13.42578125" style="1" customWidth="1"/>
    <col min="3" max="13" width="12.7109375" style="1" customWidth="1"/>
    <col min="14" max="14" width="15.42578125" style="1" customWidth="1"/>
    <col min="15" max="15" width="17" style="1" customWidth="1"/>
    <col min="16" max="16384" width="9.140625" style="1"/>
  </cols>
  <sheetData>
    <row r="1" spans="1:15" s="12" customFormat="1" ht="12" thickBot="1" x14ac:dyDescent="0.25">
      <c r="A1" s="25" t="s">
        <v>66</v>
      </c>
      <c r="B1" s="43"/>
      <c r="C1" s="43"/>
      <c r="D1" s="43"/>
      <c r="E1" s="43"/>
      <c r="F1" s="42"/>
      <c r="H1" s="1"/>
      <c r="I1" s="1"/>
    </row>
    <row r="2" spans="1:15" s="29" customFormat="1" ht="56.25" x14ac:dyDescent="0.25">
      <c r="A2" s="32" t="s">
        <v>18</v>
      </c>
      <c r="B2" s="31" t="s">
        <v>65</v>
      </c>
      <c r="C2" s="31" t="s">
        <v>64</v>
      </c>
      <c r="D2" s="31" t="s">
        <v>63</v>
      </c>
      <c r="E2" s="31" t="s">
        <v>62</v>
      </c>
      <c r="F2" s="31" t="s">
        <v>61</v>
      </c>
      <c r="G2" s="31" t="s">
        <v>60</v>
      </c>
      <c r="H2" s="31" t="s">
        <v>59</v>
      </c>
      <c r="I2" s="31" t="s">
        <v>58</v>
      </c>
      <c r="J2" s="31" t="s">
        <v>57</v>
      </c>
      <c r="K2" s="31" t="s">
        <v>56</v>
      </c>
      <c r="L2" s="31" t="s">
        <v>55</v>
      </c>
      <c r="M2" s="31" t="s">
        <v>54</v>
      </c>
      <c r="N2" s="30" t="s">
        <v>53</v>
      </c>
      <c r="O2" s="30" t="s">
        <v>52</v>
      </c>
    </row>
    <row r="3" spans="1:15" s="7" customFormat="1" x14ac:dyDescent="0.25">
      <c r="A3" s="6" t="s">
        <v>10</v>
      </c>
      <c r="B3" s="41">
        <v>186133</v>
      </c>
      <c r="C3" s="41">
        <v>28516</v>
      </c>
      <c r="D3" s="41">
        <v>40188</v>
      </c>
      <c r="E3" s="41">
        <v>230295</v>
      </c>
      <c r="F3" s="41">
        <v>36938</v>
      </c>
      <c r="G3" s="41">
        <v>45352</v>
      </c>
      <c r="H3" s="41">
        <v>100488</v>
      </c>
      <c r="I3" s="41">
        <v>56847</v>
      </c>
      <c r="J3" s="41">
        <v>89242</v>
      </c>
      <c r="K3" s="41">
        <v>7970</v>
      </c>
      <c r="L3" s="41">
        <v>45992</v>
      </c>
      <c r="M3" s="41">
        <v>58375</v>
      </c>
      <c r="N3" s="41">
        <v>926336</v>
      </c>
      <c r="O3" s="40">
        <v>155.0601191244902</v>
      </c>
    </row>
    <row r="4" spans="1:15" s="7" customFormat="1" x14ac:dyDescent="0.25">
      <c r="A4" s="8" t="s">
        <v>9</v>
      </c>
      <c r="B4" s="39">
        <v>167072</v>
      </c>
      <c r="C4" s="39">
        <v>26450</v>
      </c>
      <c r="D4" s="39">
        <v>27252</v>
      </c>
      <c r="E4" s="39">
        <v>183858</v>
      </c>
      <c r="F4" s="39">
        <v>27893</v>
      </c>
      <c r="G4" s="39">
        <v>37385</v>
      </c>
      <c r="H4" s="39">
        <v>83399</v>
      </c>
      <c r="I4" s="39">
        <v>42661</v>
      </c>
      <c r="J4" s="39">
        <v>51656</v>
      </c>
      <c r="K4" s="39">
        <v>5913</v>
      </c>
      <c r="L4" s="39">
        <v>26097</v>
      </c>
      <c r="M4" s="39">
        <v>42369</v>
      </c>
      <c r="N4" s="39">
        <v>722005</v>
      </c>
      <c r="O4" s="38">
        <v>147.28629916075388</v>
      </c>
    </row>
    <row r="5" spans="1:15" s="7" customFormat="1" x14ac:dyDescent="0.25">
      <c r="A5" s="8" t="s">
        <v>8</v>
      </c>
      <c r="B5" s="39">
        <v>166312</v>
      </c>
      <c r="C5" s="39">
        <v>22814</v>
      </c>
      <c r="D5" s="39">
        <v>24246</v>
      </c>
      <c r="E5" s="39">
        <v>177967</v>
      </c>
      <c r="F5" s="39">
        <v>26761</v>
      </c>
      <c r="G5" s="39">
        <v>31855</v>
      </c>
      <c r="H5" s="39">
        <v>84553</v>
      </c>
      <c r="I5" s="39">
        <v>40388</v>
      </c>
      <c r="J5" s="39">
        <v>52010</v>
      </c>
      <c r="K5" s="39">
        <v>5373</v>
      </c>
      <c r="L5" s="39">
        <v>22075</v>
      </c>
      <c r="M5" s="39">
        <v>49790</v>
      </c>
      <c r="N5" s="39">
        <v>704144</v>
      </c>
      <c r="O5" s="38">
        <v>152.21665165931003</v>
      </c>
    </row>
    <row r="6" spans="1:15" s="7" customFormat="1" x14ac:dyDescent="0.25">
      <c r="A6" s="8" t="s">
        <v>7</v>
      </c>
      <c r="B6" s="39">
        <v>166446</v>
      </c>
      <c r="C6" s="39">
        <v>22269</v>
      </c>
      <c r="D6" s="39">
        <v>25232</v>
      </c>
      <c r="E6" s="39">
        <v>164957</v>
      </c>
      <c r="F6" s="39">
        <v>24806</v>
      </c>
      <c r="G6" s="39">
        <v>33088</v>
      </c>
      <c r="H6" s="39">
        <v>72940</v>
      </c>
      <c r="I6" s="39">
        <v>40479</v>
      </c>
      <c r="J6" s="39">
        <v>47609</v>
      </c>
      <c r="K6" s="39">
        <v>6352</v>
      </c>
      <c r="L6" s="39">
        <v>19723</v>
      </c>
      <c r="M6" s="39">
        <v>41588</v>
      </c>
      <c r="N6" s="39">
        <v>665490</v>
      </c>
      <c r="O6" s="38">
        <v>151.93282738949284</v>
      </c>
    </row>
    <row r="7" spans="1:15" s="2" customFormat="1" x14ac:dyDescent="0.25">
      <c r="A7" s="6" t="s">
        <v>6</v>
      </c>
      <c r="B7" s="41">
        <v>166628</v>
      </c>
      <c r="C7" s="41">
        <v>23957</v>
      </c>
      <c r="D7" s="41">
        <v>25637</v>
      </c>
      <c r="E7" s="41">
        <v>176057</v>
      </c>
      <c r="F7" s="41">
        <v>26563</v>
      </c>
      <c r="G7" s="41">
        <v>34233</v>
      </c>
      <c r="H7" s="41">
        <v>80535</v>
      </c>
      <c r="I7" s="41">
        <v>41237</v>
      </c>
      <c r="J7" s="41">
        <v>50517</v>
      </c>
      <c r="K7" s="41">
        <v>5871</v>
      </c>
      <c r="L7" s="41">
        <v>22797</v>
      </c>
      <c r="M7" s="41">
        <v>44568</v>
      </c>
      <c r="N7" s="41">
        <v>698599</v>
      </c>
      <c r="O7" s="40">
        <v>150.31840430537324</v>
      </c>
    </row>
    <row r="8" spans="1:15" s="7" customFormat="1" x14ac:dyDescent="0.25">
      <c r="A8" s="8" t="s">
        <v>5</v>
      </c>
      <c r="B8" s="39">
        <v>165153</v>
      </c>
      <c r="C8" s="39">
        <v>25022</v>
      </c>
      <c r="D8" s="39">
        <v>24536</v>
      </c>
      <c r="E8" s="39">
        <v>165402</v>
      </c>
      <c r="F8" s="39">
        <v>24281</v>
      </c>
      <c r="G8" s="39">
        <v>31491</v>
      </c>
      <c r="H8" s="39">
        <v>77291</v>
      </c>
      <c r="I8" s="39">
        <v>39871</v>
      </c>
      <c r="J8" s="39">
        <v>40969</v>
      </c>
      <c r="K8" s="39">
        <v>5000</v>
      </c>
      <c r="L8" s="39">
        <v>21150</v>
      </c>
      <c r="M8" s="39">
        <v>48099</v>
      </c>
      <c r="N8" s="39">
        <v>668264</v>
      </c>
      <c r="O8" s="38">
        <v>159.73992796010356</v>
      </c>
    </row>
    <row r="9" spans="1:15" s="7" customFormat="1" x14ac:dyDescent="0.25">
      <c r="A9" s="8" t="s">
        <v>4</v>
      </c>
      <c r="B9" s="39">
        <v>157582</v>
      </c>
      <c r="C9" s="39">
        <v>20499</v>
      </c>
      <c r="D9" s="39">
        <v>27101</v>
      </c>
      <c r="E9" s="39">
        <v>160090</v>
      </c>
      <c r="F9" s="39">
        <v>26411</v>
      </c>
      <c r="G9" s="39">
        <v>33376</v>
      </c>
      <c r="H9" s="39">
        <v>72269</v>
      </c>
      <c r="I9" s="39">
        <v>36671</v>
      </c>
      <c r="J9" s="39">
        <v>42162</v>
      </c>
      <c r="K9" s="39">
        <v>7080</v>
      </c>
      <c r="L9" s="39">
        <v>17595</v>
      </c>
      <c r="M9" s="39">
        <v>41191</v>
      </c>
      <c r="N9" s="39">
        <v>642027</v>
      </c>
      <c r="O9" s="38">
        <v>140.98564072335628</v>
      </c>
    </row>
    <row r="10" spans="1:15" s="7" customFormat="1" x14ac:dyDescent="0.25">
      <c r="A10" s="8" t="s">
        <v>3</v>
      </c>
      <c r="B10" s="39">
        <v>195095</v>
      </c>
      <c r="C10" s="39">
        <v>21673</v>
      </c>
      <c r="D10" s="39">
        <v>27630</v>
      </c>
      <c r="E10" s="39">
        <v>182578</v>
      </c>
      <c r="F10" s="39">
        <v>27665</v>
      </c>
      <c r="G10" s="39">
        <v>34294</v>
      </c>
      <c r="H10" s="39">
        <v>78003</v>
      </c>
      <c r="I10" s="39">
        <v>44151</v>
      </c>
      <c r="J10" s="39">
        <v>51595</v>
      </c>
      <c r="K10" s="39">
        <v>6073</v>
      </c>
      <c r="L10" s="39">
        <v>26534</v>
      </c>
      <c r="M10" s="39">
        <v>45142</v>
      </c>
      <c r="N10" s="39">
        <v>740433</v>
      </c>
      <c r="O10" s="38">
        <v>162.59506363083929</v>
      </c>
    </row>
    <row r="11" spans="1:15" s="2" customFormat="1" x14ac:dyDescent="0.25">
      <c r="A11" s="6" t="s">
        <v>2</v>
      </c>
      <c r="B11" s="41">
        <v>172133</v>
      </c>
      <c r="C11" s="41">
        <v>22246</v>
      </c>
      <c r="D11" s="41">
        <v>26501</v>
      </c>
      <c r="E11" s="41">
        <v>169046</v>
      </c>
      <c r="F11" s="41">
        <v>26179</v>
      </c>
      <c r="G11" s="41">
        <v>33108</v>
      </c>
      <c r="H11" s="41">
        <v>75658</v>
      </c>
      <c r="I11" s="41">
        <v>40082</v>
      </c>
      <c r="J11" s="41">
        <v>44887</v>
      </c>
      <c r="K11" s="41">
        <v>6124</v>
      </c>
      <c r="L11" s="41">
        <v>21590</v>
      </c>
      <c r="M11" s="41">
        <v>44565</v>
      </c>
      <c r="N11" s="41">
        <v>682119</v>
      </c>
      <c r="O11" s="40">
        <v>153.59991402850125</v>
      </c>
    </row>
    <row r="12" spans="1:15" s="2" customFormat="1" x14ac:dyDescent="0.25">
      <c r="A12" s="6" t="s">
        <v>1</v>
      </c>
      <c r="B12" s="41">
        <v>174617</v>
      </c>
      <c r="C12" s="41">
        <v>24626</v>
      </c>
      <c r="D12" s="41">
        <v>30301</v>
      </c>
      <c r="E12" s="41">
        <v>189353</v>
      </c>
      <c r="F12" s="41">
        <v>29489</v>
      </c>
      <c r="G12" s="41">
        <v>37084</v>
      </c>
      <c r="H12" s="41">
        <v>84508</v>
      </c>
      <c r="I12" s="41">
        <v>45408</v>
      </c>
      <c r="J12" s="41">
        <v>59761</v>
      </c>
      <c r="K12" s="41">
        <v>6595</v>
      </c>
      <c r="L12" s="41">
        <v>29199</v>
      </c>
      <c r="M12" s="41">
        <v>48665</v>
      </c>
      <c r="N12" s="41">
        <v>759608</v>
      </c>
      <c r="O12" s="40">
        <v>153.60850138622953</v>
      </c>
    </row>
    <row r="13" spans="1:15" x14ac:dyDescent="0.2">
      <c r="A13" s="4" t="s">
        <v>0</v>
      </c>
      <c r="B13" s="39">
        <v>169756</v>
      </c>
      <c r="C13" s="39">
        <v>22985</v>
      </c>
      <c r="D13" s="39">
        <v>26128</v>
      </c>
      <c r="E13" s="39">
        <v>172072</v>
      </c>
      <c r="F13" s="39">
        <v>26345</v>
      </c>
      <c r="G13" s="39">
        <v>33594</v>
      </c>
      <c r="H13" s="39">
        <v>77763</v>
      </c>
      <c r="I13" s="39">
        <v>40580</v>
      </c>
      <c r="J13" s="39">
        <v>47317</v>
      </c>
      <c r="K13" s="39">
        <v>6015</v>
      </c>
      <c r="L13" s="39">
        <v>22111</v>
      </c>
      <c r="M13" s="39">
        <v>44566</v>
      </c>
      <c r="N13" s="39">
        <v>689232</v>
      </c>
      <c r="O13" s="38">
        <v>151.73742353575142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Table of Contents</vt:lpstr>
      <vt:lpstr>3.2.1.</vt:lpstr>
      <vt:lpstr>3.2.2.</vt:lpstr>
      <vt:lpstr>3.2.3.</vt:lpstr>
      <vt:lpstr>3.2.4.</vt:lpstr>
      <vt:lpstr>3.2.5.</vt:lpstr>
      <vt:lpstr>3.2.6.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2025-02-17T14:33:38Z</dcterms:created>
  <dcterms:modified xsi:type="dcterms:W3CDTF">2025-02-17T14:34:55Z</dcterms:modified>
</cp:coreProperties>
</file>