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31FDF7E-8616-41A8-925D-A78FBE56A79E}" xr6:coauthVersionLast="36" xr6:coauthVersionMax="36" xr10:uidLastSave="{00000000-0000-0000-0000-000000000000}"/>
  <bookViews>
    <workbookView xWindow="0" yWindow="0" windowWidth="28800" windowHeight="13425" xr2:uid="{0695D0B2-7FC0-400C-86BA-9627C7DCB3BB}"/>
  </bookViews>
  <sheets>
    <sheet name="Tartalom" sheetId="39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  <sheet name="3.5.9." sheetId="10" r:id="rId10"/>
    <sheet name="3.5.10." sheetId="11" r:id="rId11"/>
    <sheet name="3.5.11." sheetId="12" r:id="rId12"/>
    <sheet name="3.5.12." sheetId="13" r:id="rId13"/>
    <sheet name="3.5.13." sheetId="14" r:id="rId14"/>
    <sheet name="3.5.14." sheetId="15" r:id="rId15"/>
    <sheet name="3.5.15." sheetId="16" r:id="rId16"/>
    <sheet name="3.5.16." sheetId="17" r:id="rId17"/>
    <sheet name="3.5.17." sheetId="18" r:id="rId18"/>
    <sheet name="3.5.18." sheetId="19" r:id="rId19"/>
    <sheet name="3.5.19." sheetId="20" r:id="rId20"/>
    <sheet name="3.5.20." sheetId="21" r:id="rId21"/>
    <sheet name="3.5.21." sheetId="22" r:id="rId22"/>
    <sheet name="3.5.22." sheetId="23" r:id="rId23"/>
    <sheet name="3.5.23." sheetId="24" r:id="rId24"/>
    <sheet name="3.5.24." sheetId="25" r:id="rId25"/>
    <sheet name="3.5.25." sheetId="26" r:id="rId26"/>
    <sheet name="3.5.26." sheetId="27" r:id="rId27"/>
    <sheet name="3.5.27." sheetId="28" r:id="rId28"/>
    <sheet name="3.5.28." sheetId="29" r:id="rId29"/>
    <sheet name="3.5.29." sheetId="30" r:id="rId30"/>
    <sheet name="3.5.30." sheetId="31" r:id="rId31"/>
    <sheet name="3.5.31." sheetId="32" r:id="rId32"/>
    <sheet name="3.5.32." sheetId="33" r:id="rId33"/>
    <sheet name="3.5.33." sheetId="34" r:id="rId34"/>
    <sheet name="3.5.34." sheetId="35" r:id="rId35"/>
    <sheet name="3.5.35." sheetId="36" r:id="rId36"/>
    <sheet name="3.5.36." sheetId="37" r:id="rId37"/>
    <sheet name="3.5.37." sheetId="38" r:id="rId3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9" l="1"/>
  <c r="H4" i="29"/>
  <c r="H12" i="28"/>
  <c r="H13" i="28"/>
  <c r="H14" i="28"/>
  <c r="H15" i="28"/>
  <c r="H16" i="28"/>
  <c r="H17" i="28"/>
  <c r="F5" i="26"/>
  <c r="F6" i="26"/>
  <c r="F7" i="26"/>
  <c r="F8" i="26"/>
  <c r="F9" i="26"/>
  <c r="F10" i="26"/>
  <c r="F13" i="26"/>
  <c r="F14" i="26"/>
  <c r="F16" i="26"/>
  <c r="F17" i="26"/>
  <c r="F18" i="26"/>
  <c r="F19" i="26"/>
  <c r="F20" i="26"/>
  <c r="C7" i="21"/>
  <c r="C15" i="21" s="1"/>
  <c r="B15" i="20"/>
  <c r="C15" i="20"/>
  <c r="B24" i="20"/>
  <c r="D12" i="16"/>
  <c r="F4" i="14"/>
  <c r="B5" i="14"/>
  <c r="B8" i="14"/>
  <c r="B11" i="14"/>
  <c r="B8" i="13"/>
  <c r="C10" i="5"/>
  <c r="D10" i="5"/>
  <c r="E10" i="5"/>
  <c r="F10" i="5"/>
  <c r="C11" i="5"/>
  <c r="D11" i="5"/>
  <c r="E11" i="5"/>
  <c r="F11" i="5"/>
  <c r="C12" i="5"/>
  <c r="D12" i="5"/>
  <c r="E12" i="5"/>
  <c r="F12" i="5"/>
  <c r="C14" i="5"/>
  <c r="D14" i="5"/>
  <c r="E14" i="5"/>
  <c r="F14" i="5"/>
  <c r="C16" i="5"/>
  <c r="D16" i="5"/>
  <c r="E16" i="5"/>
  <c r="F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2AF00C-495F-4E1D-AE1A-F32D42FE57E0}">
      <text>
        <r>
          <rPr>
            <i/>
            <sz val="8"/>
            <color indexed="81"/>
            <rFont val="Arial"/>
            <family val="2"/>
            <charset val="238"/>
          </rPr>
          <t>Előzetes adat. Forrás: Országos Egészségbiztosítási Pénztár.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5CF4F52-E4C5-447F-AFD4-1301AE293DD6}">
      <text>
        <r>
          <rPr>
            <i/>
            <sz val="8"/>
            <color indexed="81"/>
            <rFont val="Arial"/>
            <family val="2"/>
            <charset val="238"/>
          </rPr>
          <t>Kifizetőhelyi adatok. Azon foglalkoztatók adatait tartalmazza, ahol társadalombiztosítási kifizetőhely működik. Forrás: Országos Egészségbiztosítási Pénztár.</t>
        </r>
      </text>
    </comment>
    <comment ref="A5" authorId="0" shapeId="0" xr:uid="{A0C9A338-740C-4600-BA2C-D45F554CA4DC}">
      <text>
        <r>
          <rPr>
            <sz val="8"/>
            <color indexed="81"/>
            <rFont val="Arial"/>
            <family val="2"/>
            <charset val="238"/>
          </rPr>
          <t>Munkanap alapján.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1D07C3-2F6F-4293-AF7F-1E16FDB32F0D}">
      <text>
        <r>
          <rPr>
            <i/>
            <sz val="8"/>
            <color indexed="81"/>
            <rFont val="Arial"/>
            <family val="2"/>
            <charset val="238"/>
          </rPr>
          <t>Forrás: Országos Egészségbiztosítási Pénztár, Magyar Államkicstár.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1E1347-5F0A-411D-9E5D-CE4B4DF9264B}">
      <text>
        <r>
          <rPr>
            <i/>
            <sz val="8"/>
            <color indexed="81"/>
            <rFont val="Arial"/>
            <family val="2"/>
            <charset val="238"/>
          </rPr>
          <t>Intézményben élő gyermekek nélkül. Forrás: Magyar Államkincstár.</t>
        </r>
      </text>
    </comment>
    <comment ref="A7" authorId="0" shapeId="0" xr:uid="{3705F9A0-2043-41D7-BC19-08F097EB76B4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</text>
    </comment>
    <comment ref="A10" authorId="0" shapeId="0" xr:uid="{93332546-F8F2-4FEF-A9CD-D7498B597BEA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</text>
    </comment>
    <comment ref="A13" authorId="0" shapeId="0" xr:uid="{067044B9-41F4-46D0-B1B0-685FE9107FA8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1DBB5B9F-7214-4810-9B1B-00D140CDF1A4}">
      <text>
        <r>
          <rPr>
            <sz val="8"/>
            <color indexed="81"/>
            <rFont val="Tahoma"/>
            <family val="2"/>
            <charset val="238"/>
          </rPr>
          <t>Az OEP-től származó, de 2009-től a főkönyvi adatoktól eltérő adatok.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6CF92B9-C48E-4C65-A6D4-D5A03F2026BA}">
      <text>
        <r>
          <rPr>
            <sz val="8"/>
            <color indexed="81"/>
            <rFont val="Arial"/>
            <family val="2"/>
            <charset val="238"/>
          </rPr>
          <t>Az utógondozói ellátásban részesülő fiatalokkal együtt.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D79655-2192-499F-8A7F-8E6738CC2A11}">
      <text>
        <r>
          <rPr>
            <sz val="8"/>
            <color indexed="81"/>
            <rFont val="Tahoma"/>
            <family val="2"/>
            <charset val="238"/>
          </rPr>
          <t>Tárgyév december 31-én.</t>
        </r>
      </text>
    </comment>
    <comment ref="A10" authorId="0" shapeId="0" xr:uid="{B4E4A70B-62D2-4A1B-96AC-2C106A66308F}">
      <text>
        <r>
          <rPr>
            <sz val="8"/>
            <color indexed="81"/>
            <rFont val="Tahoma"/>
            <family val="2"/>
            <charset val="238"/>
          </rPr>
          <t>2010-től tartalmazza az 50 tanórát meghaladó igazolatlan hiányzás matt védelembe vetteket is.</t>
        </r>
      </text>
    </comment>
    <comment ref="A12" authorId="0" shapeId="0" xr:uid="{077522ED-9CD6-4023-A3A8-43D2DDF3CB86}">
      <text>
        <r>
          <rPr>
            <sz val="8"/>
            <color indexed="81"/>
            <rFont val="Arial"/>
            <family val="2"/>
            <charset val="238"/>
          </rPr>
          <t>Tartalmazza a magatartási, a bűncselekmény elkövetése és a bántalmazás miatti védelembe vételeket is.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5" authorId="0" shapeId="0" xr:uid="{041410CA-EFEF-45C0-A721-FCCBD7FA85E3}">
      <text>
        <r>
          <rPr>
            <sz val="8"/>
            <color indexed="81"/>
            <rFont val="Arial"/>
            <family val="2"/>
            <charset val="238"/>
          </rPr>
          <t>Nem munkaviszonyban.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14A99B5F-5E60-46EA-9DE3-327DD299199D}">
      <text>
        <r>
          <rPr>
            <sz val="8"/>
            <color indexed="81"/>
            <rFont val="Tahoma"/>
            <family val="2"/>
            <charset val="238"/>
          </rPr>
          <t>Május 31-én.</t>
        </r>
      </text>
    </comment>
    <comment ref="A9" authorId="0" shapeId="0" xr:uid="{787CAB4B-1FA1-4A55-BC3D-50525B0DB1D9}">
      <text>
        <r>
          <rPr>
            <sz val="8"/>
            <color indexed="81"/>
            <rFont val="Tahoma"/>
            <family val="2"/>
            <charset val="238"/>
          </rPr>
          <t>Települési önkormányzatok által, valamint önkormányzati intézményfenntartó társulás és többcélú kistérségi társulás keretében fenntartott bölcsődék.</t>
        </r>
      </text>
    </comment>
    <comment ref="A10" authorId="0" shapeId="0" xr:uid="{6E03AA79-7170-4EBD-AC5B-E78B4B5564D0}">
      <text>
        <r>
          <rPr>
            <sz val="8"/>
            <color indexed="81"/>
            <rFont val="Tahoma"/>
            <family val="2"/>
            <charset val="238"/>
          </rPr>
          <t>Alapítvány, közalapítvány és nonprofit gazdasági társaság által fenntartott bölcsődék.</t>
        </r>
      </text>
    </comment>
    <comment ref="A11" authorId="0" shapeId="0" xr:uid="{33ABD34E-A0E4-4587-8EEA-A1735C8A2395}">
      <text>
        <r>
          <rPr>
            <sz val="8"/>
            <color indexed="81"/>
            <rFont val="Tahoma"/>
            <family val="2"/>
            <charset val="238"/>
          </rPr>
          <t>Egyházak, társas vállakozások és központi költségvetési intézmények által fenntartott bölcsődék.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58166520-6D64-4E77-8C6A-FBD0F8392F4C}">
      <text>
        <r>
          <rPr>
            <sz val="8"/>
            <color indexed="81"/>
            <rFont val="Arial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települések száma.</t>
        </r>
      </text>
    </comment>
    <comment ref="A10" authorId="0" shapeId="0" xr:uid="{AA3440D0-EE2A-4B45-9C8E-B751775A1503}">
      <text>
        <r>
          <rPr>
            <sz val="8"/>
            <color indexed="81"/>
            <rFont val="Arial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települések száma.</t>
        </r>
      </text>
    </comment>
    <comment ref="A11" authorId="0" shapeId="0" xr:uid="{D73E19DC-5BE8-41B3-98F1-7EFDE3014AA0}">
      <text>
        <r>
          <rPr>
            <sz val="8"/>
            <color indexed="81"/>
            <rFont val="Arial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települések száma.</t>
        </r>
      </text>
    </comment>
    <comment ref="A12" authorId="0" shapeId="0" xr:uid="{E3CA3A9E-D83E-4E60-B612-634B60BBA305}">
      <text>
        <r>
          <rPr>
            <sz val="8"/>
            <color indexed="81"/>
            <rFont val="Tahoma"/>
            <family val="2"/>
            <charset val="238"/>
          </rPr>
          <t>2004-ig gondozási esetek, 2005-től a gondozott gyermekek száma, kivéve a speciális szolgáltatásokat igénybe vevő kiskorúakat.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F1F3B79-BB24-46F1-83CB-8EEC82ACEBA4}">
      <text>
        <r>
          <rPr>
            <sz val="8"/>
            <color indexed="81"/>
            <rFont val="Arial"/>
            <family val="2"/>
            <charset val="238"/>
          </rPr>
          <t>Az év folyamán.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A91D5DA-08C1-47E4-BB9B-410D7830B687}">
      <text>
        <r>
          <rPr>
            <sz val="8"/>
            <color indexed="81"/>
            <rFont val="Arial"/>
            <family val="2"/>
            <charset val="238"/>
          </rPr>
          <t>Előzetes adat. Forrás: Országos Nyugdíjbiztosítási Főigazgatóság mérlegadatai.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5" authorId="0" shapeId="0" xr:uid="{9791D4C0-5B67-4B61-ABE0-6BEE1C8905B8}">
      <text>
        <r>
          <rPr>
            <sz val="8"/>
            <color indexed="81"/>
            <rFont val="Arial"/>
            <family val="2"/>
            <charset val="238"/>
          </rPr>
          <t>Működő férőhelyek.</t>
        </r>
      </text>
    </comment>
    <comment ref="B11" authorId="0" shapeId="0" xr:uid="{D8E9255D-3E0A-4168-AE7A-9E762F8F0896}">
      <text>
        <r>
          <rPr>
            <sz val="8"/>
            <color indexed="81"/>
            <rFont val="Arial"/>
            <family val="2"/>
            <charset val="238"/>
          </rPr>
          <t>Működő férőhelyek.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AA3F20E3-A0C7-4AB3-8672-45B31D141FB9}">
      <text>
        <r>
          <rPr>
            <sz val="8"/>
            <color indexed="81"/>
            <rFont val="Arial"/>
            <family val="2"/>
            <charset val="238"/>
          </rPr>
          <t>Egy telephelyen működhet tartós és átmeneti, ezeken belül többféle típusú ellátás is, ezért az összesítés eltérhet a részadatok összegétől.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1336E686-4989-432E-ABE5-7BA3C9C2B512}">
      <text>
        <r>
          <rPr>
            <sz val="8"/>
            <color indexed="81"/>
            <rFont val="Arial"/>
            <family val="2"/>
            <charset val="238"/>
          </rPr>
          <t>2005-től Társadalmi szervezetekkel együtt.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C14555F3-9D15-4F8C-AAC9-9D6A0EC011CD}">
      <text>
        <r>
          <rPr>
            <sz val="8"/>
            <color indexed="81"/>
            <rFont val="Arial"/>
            <family val="2"/>
            <charset val="238"/>
          </rPr>
          <t>Társadalmi szervezetekkel együtt.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073B4CF-F98B-44D7-8773-C76B8E3D6F87}">
      <text>
        <r>
          <rPr>
            <sz val="8"/>
            <color indexed="81"/>
            <rFont val="Arial"/>
            <family val="2"/>
            <charset val="238"/>
          </rPr>
          <t xml:space="preserve">Nyugdíjemelés utáni adatok. 
Forrás: Országos Nyugdíjbiztosítási Főigazgatóság. 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D42EAC-B807-4953-8C91-3C21DF489847}">
      <text>
        <r>
          <rPr>
            <sz val="8"/>
            <color indexed="81"/>
            <rFont val="Arial"/>
            <family val="2"/>
            <charset val="238"/>
          </rPr>
          <t xml:space="preserve">Nyugdíjemelés utáni adatok. 
Forrás: Országos Nyugdíjbiztosítási Főigazgatóság. 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767AEAC-F2A8-4B7C-8688-15A20E1AA1D6}">
      <text>
        <r>
          <rPr>
            <sz val="8"/>
            <color indexed="81"/>
            <rFont val="Tahoma"/>
            <family val="2"/>
            <charset val="238"/>
          </rPr>
          <t xml:space="preserve">Forrás: 1998. évi LXXXIV. törvény.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E4242C-F9B0-4A61-8D3D-F539EA9C85A1}">
      <text>
        <r>
          <rPr>
            <sz val="8"/>
            <color indexed="81"/>
            <rFont val="Arial"/>
            <family val="2"/>
            <charset val="238"/>
          </rPr>
          <t>Lásd a módszertant.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45F1F633-B61A-4CD4-A20B-BB341D8CBFFA}">
      <text>
        <r>
          <rPr>
            <sz val="8"/>
            <color indexed="81"/>
            <rFont val="Arial"/>
            <family val="2"/>
            <charset val="238"/>
          </rPr>
          <t>Azok a tagok, akiknek volt tagsági viszonya a tárgyévben és akiknek a tárgyév végi fedezeti céltartaléka pozitív. Ez a tagság magánnyugdíjpénztárak esetén 2011-ben először különbözik jelentősen a 3.5.36-os tábla taglétszámától, az állami nyugdíjrendszerbe történt visszalépések következtében.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150A6EF-DA4B-4762-938F-73A76E3A6738}">
      <text>
        <r>
          <rPr>
            <sz val="8"/>
            <color indexed="81"/>
            <rFont val="Tahoma"/>
            <family val="2"/>
            <charset val="238"/>
          </rPr>
          <t>Azok a tagok, akiknek volt tagsági viszonya a tárgyévben és akiknek a tárgyév végi fedezeti céltartaléka pozitív.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46CAE5-01D8-4138-AF19-C9A503A4BB6F}">
      <text>
        <r>
          <rPr>
            <sz val="8"/>
            <color indexed="81"/>
            <rFont val="Arial"/>
            <family val="2"/>
            <charset val="238"/>
          </rPr>
          <t>Lásd a módszertant</t>
        </r>
        <r>
          <rPr>
            <sz val="8"/>
            <color indexed="81"/>
            <rFont val="Tahoma"/>
            <family val="2"/>
            <charset val="238"/>
          </rPr>
          <t>.</t>
        </r>
      </text>
    </comment>
    <comment ref="B2" authorId="0" shapeId="0" xr:uid="{DF2D771B-D9B9-4B36-8F31-87275E56A92A}">
      <text>
        <r>
          <rPr>
            <sz val="8"/>
            <color indexed="81"/>
            <rFont val="Arial"/>
            <family val="2"/>
            <charset val="238"/>
          </rPr>
          <t>Azok a tagok, akiknek volt tagsági viszonyuk a tárgyévben.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9D02155-631F-445C-8847-942FB1737626}">
      <text>
        <r>
          <rPr>
            <i/>
            <sz val="8"/>
            <color indexed="81"/>
            <rFont val="Arial"/>
            <family val="2"/>
            <charset val="238"/>
          </rPr>
          <t>A fegyveres testületek adatai nélkül.</t>
        </r>
      </text>
    </comment>
    <comment ref="A5" authorId="0" shapeId="0" xr:uid="{D9D75D2F-DCDE-4D20-989E-F52A25BA1ACC}">
      <text>
        <r>
          <rPr>
            <sz val="8"/>
            <color indexed="81"/>
            <rFont val="Arial"/>
            <family val="2"/>
            <charset val="238"/>
          </rPr>
          <t>Öregségi és öregségi jellegű nyugdíjak, rokkantsági, baleseti rokkantsági nyugdíjak, hozzátartozói, baleseti hozzátartozói ellátások és rehabilitációs járadék iránti igények.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5310CB8-69E1-40A6-93F7-286359ABD48E}">
      <text>
        <r>
          <rPr>
            <sz val="8"/>
            <color indexed="81"/>
            <rFont val="Arial"/>
            <family val="2"/>
            <charset val="238"/>
          </rPr>
          <t>Azok a tagok, akiknek volt tagsági viszonyuk a tárgyévben.</t>
        </r>
      </text>
    </comment>
    <comment ref="K2" authorId="0" shapeId="0" xr:uid="{E57D7879-B9C2-42C0-8978-22579CD95BBF}">
      <text>
        <r>
          <rPr>
            <sz val="8"/>
            <color indexed="81"/>
            <rFont val="Arial"/>
            <family val="2"/>
            <charset val="238"/>
          </rPr>
          <t>A tag saját befizetése vagy öröksége, nem tartalmazza a munkáltató vagy egyéb támogató által befizetett összeget.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3D3E3C-0A92-4CBF-874C-B43691629C4B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 Az ellátásra vonatkozóan az adatok tartalmazzák a tizenharmadik havi nyugdíjként kifizetett összegeket (2007-2008. évben egy havi, 2009-ben félhavi nyugdíjat).</t>
        </r>
      </text>
    </comment>
    <comment ref="B16" authorId="0" shapeId="0" xr:uid="{D8342F97-1A8B-4B51-9AD9-4703E0181580}">
      <text>
        <r>
          <rPr>
            <sz val="8"/>
            <color indexed="81"/>
            <rFont val="Arial"/>
            <family val="2"/>
            <charset val="238"/>
          </rPr>
          <t>Fogyasztóiár-indexszel (109,8) számolva.</t>
        </r>
      </text>
    </comment>
    <comment ref="A17" authorId="0" shapeId="0" xr:uid="{680E2CAD-4F3B-4B95-981B-1F09F216BC5E}">
      <text>
        <r>
          <rPr>
            <sz val="8"/>
            <color indexed="81"/>
            <rFont val="Arial"/>
            <family val="2"/>
            <charset val="238"/>
          </rPr>
          <t>Lásd a módszertant.</t>
        </r>
      </text>
    </comment>
    <comment ref="B19" authorId="0" shapeId="0" xr:uid="{446F5F1C-8089-4CF1-86D9-D64FF2271338}">
      <text>
        <r>
          <rPr>
            <sz val="8"/>
            <color indexed="81"/>
            <rFont val="Tahoma"/>
            <family val="2"/>
            <charset val="238"/>
          </rPr>
          <t>Fogyasztóiár-indexszel (109,8) számolva.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2468C57-F492-4908-AEB0-0D59BA666428}">
      <text>
        <r>
          <rPr>
            <sz val="8"/>
            <color indexed="81"/>
            <rFont val="Tahoma"/>
            <family val="2"/>
            <charset val="238"/>
          </rPr>
          <t>A korkedvezményes idő figyelembevételével megállapított öregségi nyugdíjakkal együtt.</t>
        </r>
      </text>
    </comment>
    <comment ref="D2" authorId="0" shapeId="0" xr:uid="{B20CF35E-C7F0-4655-9D53-93D3217277C9}">
      <text>
        <r>
          <rPr>
            <sz val="8"/>
            <color indexed="81"/>
            <rFont val="Tahoma"/>
            <family val="2"/>
            <charset val="238"/>
          </rPr>
          <t>2008. január 1-jétől bevezetett ellátás.</t>
        </r>
      </text>
    </comment>
    <comment ref="E2" authorId="0" shapeId="0" xr:uid="{215E5481-661F-45EE-8EDF-40156D01BB71}">
      <text>
        <r>
          <rPr>
            <sz val="8"/>
            <color indexed="81"/>
            <rFont val="Arial"/>
            <family val="2"/>
            <charset val="238"/>
          </rPr>
          <t>Tartalmazza a korengedményes, az elő- (1998-ig) és a bányásznyugdíjakat.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011D979-7D38-476E-A9FC-FB024014E1B6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</t>
        </r>
      </text>
    </comment>
    <comment ref="A11" authorId="0" shapeId="0" xr:uid="{4108C6B2-AADB-455E-B63F-D0CEE6EA11DA}">
      <text>
        <r>
          <rPr>
            <sz val="8"/>
            <color indexed="81"/>
            <rFont val="Tahoma"/>
            <family val="2"/>
            <charset val="238"/>
          </rPr>
          <t>Tartalmazza az özvegyi nyugdíjat, az ideiglenes özvegyi nyugdíjat, a szülői nyugdíjat, az árvaellátást, valamint a baleseti hozzátartozói ellátásokat.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FCD897-ED77-4BC7-9F79-94DF47C70FD3}">
      <text>
        <r>
          <rPr>
            <sz val="8"/>
            <color indexed="81"/>
            <rFont val="Tahoma"/>
            <family val="2"/>
            <charset val="238"/>
          </rPr>
          <t>Nyugdíjemelés utáni, a teljes ellátásra vonatkozó adatok. A teljes ellátás a főellátás (például öregségi nyugdíj) és az adott személynek járó esetleges egyéb ellátás, ellátások (például özvegyi nyugdíj) együttes összege. Forrás: Országos Nyugdíjbiztosítási Főigazgatóság.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819039-9010-4AA4-A784-D81D6A6BFC97}">
      <text>
        <r>
          <rPr>
            <sz val="8"/>
            <color indexed="81"/>
            <rFont val="Tahoma"/>
            <family val="2"/>
            <charset val="238"/>
          </rPr>
          <t>Nyugdíjemelés utáni adatok. Forrás: Országos Nyugdíjbiztosítási Főigazgatóság.</t>
        </r>
      </text>
    </comment>
    <comment ref="B2" authorId="0" shapeId="0" xr:uid="{86A1526D-2D6A-4058-B475-EC25EC03FC8A}">
      <text>
        <r>
          <rPr>
            <sz val="8"/>
            <color indexed="81"/>
            <rFont val="Tahoma"/>
            <family val="2"/>
            <charset val="238"/>
          </rPr>
          <t>Tartalmazza a bányászok egészségkárosodási járadékában részesülőket is.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389148-4C94-45E4-8834-DF98A51EB157}">
      <text>
        <r>
          <rPr>
            <i/>
            <sz val="8"/>
            <color indexed="81"/>
            <rFont val="Arial"/>
            <family val="2"/>
            <charset val="238"/>
          </rPr>
          <t>MÁV adataival együtt, a fegyveres erők, a rendvédelmi szervek, valamint a polgári nemzetbiztonsági szolgálatok hivatásos állományú munkavállalóinak adatai nélkül. Tartalmazza a baleseti táppénzes adatokat is. Forrás: Országos Egészségbiztosítási Pénztár.</t>
        </r>
      </text>
    </comment>
  </commentList>
</comments>
</file>

<file path=xl/sharedStrings.xml><?xml version="1.0" encoding="utf-8"?>
<sst xmlns="http://schemas.openxmlformats.org/spreadsheetml/2006/main" count="847" uniqueCount="443">
  <si>
    <t>Kiadások összesen</t>
  </si>
  <si>
    <t>Vagyongazdálkodás kiadásai</t>
  </si>
  <si>
    <t>Egyéb kiadások</t>
  </si>
  <si>
    <t>Működési célú kiadások</t>
  </si>
  <si>
    <t>Baleseti járadék</t>
  </si>
  <si>
    <t>Gyermekgondozási díj</t>
  </si>
  <si>
    <t>Terhességi-gyermekágyi segély</t>
  </si>
  <si>
    <t>Kártérítési  járadék</t>
  </si>
  <si>
    <t>Betegséggel kapcsolatos segélyek</t>
  </si>
  <si>
    <t>Táppénz</t>
  </si>
  <si>
    <t>Pénzbeli ellátások</t>
  </si>
  <si>
    <t>Nemzetközi egyezményből eredő és külföldi sürgősségi gyógykezelések kiadása</t>
  </si>
  <si>
    <t>Utazási költségtérítés</t>
  </si>
  <si>
    <t>Gyógyászati segédeszköz támogatása</t>
  </si>
  <si>
    <t>Gyógyszertámogatás</t>
  </si>
  <si>
    <t>Anyatejellátás</t>
  </si>
  <si>
    <t>Gyógyfürdő-szolgáltatás</t>
  </si>
  <si>
    <t>Gyógyító-megelőző ellátások</t>
  </si>
  <si>
    <t>Természetbeni ellátások</t>
  </si>
  <si>
    <t>Kiadások</t>
  </si>
  <si>
    <t>Bevételek összesen</t>
  </si>
  <si>
    <t>Működési célú bevételek</t>
  </si>
  <si>
    <t>Vagyongazdálkodással kapcsolatos bevételek</t>
  </si>
  <si>
    <t>Egészségügyi szolgáltatók visszafizetései</t>
  </si>
  <si>
    <t>Nemzetközi egyezményből eredő ellátások megtérítése</t>
  </si>
  <si>
    <t>Gyógyszergyártók és forgalmazók befizetése</t>
  </si>
  <si>
    <t>Kifizetések visszatérülése, egyéb bevételek</t>
  </si>
  <si>
    <t>Baleseti és egyéb kártérítési megtérítés</t>
  </si>
  <si>
    <t>Terhességmegszakítás egyéni térítési díja</t>
  </si>
  <si>
    <t>Egyéb bevételek</t>
  </si>
  <si>
    <t>Központi költségvetésből járulék címen átvett pénzeszköz</t>
  </si>
  <si>
    <t>Egészségügyi feladatok ellátásával kapcsolatos költségvetési hozzájárulás</t>
  </si>
  <si>
    <t>Terhességmegszakítással kapcsolatos költségtérítés</t>
  </si>
  <si>
    <t>Központi költségvetési hozzájárulások</t>
  </si>
  <si>
    <t>Késedelmi pótlék, bírság</t>
  </si>
  <si>
    <t>Egészségügyi hozzájárulás</t>
  </si>
  <si>
    <t>Munkaerő-piaci Alap Start-kártya térítése</t>
  </si>
  <si>
    <t>Munkáltatói táppénz-hozzájárulás</t>
  </si>
  <si>
    <t>Megállapodás alapján fizetők járuléka</t>
  </si>
  <si>
    <t>Ebből: nem biztosítottak egészségbiztosítási járuléka</t>
  </si>
  <si>
    <t>Egészségügyi szolgáltatási járulék</t>
  </si>
  <si>
    <t>Biztosítotti egészségbiztosítási járulék</t>
  </si>
  <si>
    <t>Közteherjegy után befolyt járulék</t>
  </si>
  <si>
    <t>Munkáltatói egészségbiztosítási járulék</t>
  </si>
  <si>
    <t>Járulékbevételek és hozzájárulások</t>
  </si>
  <si>
    <t>Bevételek</t>
  </si>
  <si>
    <t>Millió Ft</t>
  </si>
  <si>
    <t>Bevételek és kiadások</t>
  </si>
  <si>
    <t>3.5.1. Az Egészségbiztosítási Alap bevételei és kiadásai, 2011</t>
  </si>
  <si>
    <t>Összesen</t>
  </si>
  <si>
    <t>Működésre fordított kiadások</t>
  </si>
  <si>
    <t>Nyugdíjbiztosítás egyéb kiadásai</t>
  </si>
  <si>
    <t>Egyszeri segély</t>
  </si>
  <si>
    <t>Hozzátartozói nyugellátás</t>
  </si>
  <si>
    <t>Rehabilitációs járadék</t>
  </si>
  <si>
    <t>Rokkantsági és baleseti rokkantsági nyugdíj</t>
  </si>
  <si>
    <t>Öregségi nyugdíj</t>
  </si>
  <si>
    <t>Nyugellátások</t>
  </si>
  <si>
    <t xml:space="preserve">Vagyongazdálkodással kapcsolatos bevételek </t>
  </si>
  <si>
    <t xml:space="preserve">Nyugdíjreform és Adósságcsökkentő Alapból származó bevétel </t>
  </si>
  <si>
    <t>Nyugdíj-biztosítási tevékenységgel kapcsolatos egyéb bevételek</t>
  </si>
  <si>
    <t>Késedelmi pótlék és bírság</t>
  </si>
  <si>
    <t>Egyéb járulékok és hozzájárulások</t>
  </si>
  <si>
    <t>Biztosítotti nyugdíjjárulék-bevétel</t>
  </si>
  <si>
    <t>Munkáltatói nyugdíjbiztosítási járulékbevételek</t>
  </si>
  <si>
    <t>Az ellátások fedezetéül szolgáló bevételek</t>
  </si>
  <si>
    <t>3.5.2. A Nyugdíjbiztosítási Alap bevételei és kiadásai, 2011</t>
  </si>
  <si>
    <t>−</t>
  </si>
  <si>
    <t>szolgálati idő elismerés –the recognition of service time</t>
  </si>
  <si>
    <t>saját jogú nyugdíjasként folytatott keresőtevékenység alapján járó nyugdíjnövelés</t>
  </si>
  <si>
    <t>rokkantsági járadék</t>
  </si>
  <si>
    <t>egészségkárosodott személyek szociális járadéka</t>
  </si>
  <si>
    <t>nyugellátás</t>
  </si>
  <si>
    <t>Ebből:</t>
  </si>
  <si>
    <t>Teljesítő határozatok száma összesen</t>
  </si>
  <si>
    <t>szolgálati idő elismerési kérelem</t>
  </si>
  <si>
    <t>saját jogú nyugdíjasként folytatott keresőtevékenység alapján járó nyugdíjnövelés iránti igénybejelentés</t>
  </si>
  <si>
    <t>rokkantsági járadék iránti igénybejelentés</t>
  </si>
  <si>
    <t>egészségkárosodott személyek szociális járadékai iránti igénybejelentés</t>
  </si>
  <si>
    <t>nyugellátás iránti igénybejelentés</t>
  </si>
  <si>
    <t>Igénybejelentések száma összesen</t>
  </si>
  <si>
    <t>Megnevezés</t>
  </si>
  <si>
    <t>3.5.3. Nyugdíjbiztosítással kapcsolatos igények</t>
  </si>
  <si>
    <t>a nyugdíjak reálértékének változása</t>
  </si>
  <si>
    <t>a nyugdíjak nominálértékének változása</t>
  </si>
  <si>
    <t>Tisztított nyugdíjindexek:</t>
  </si>
  <si>
    <t>Egy ellátottra jutó ellátás havi összegének reálértéke</t>
  </si>
  <si>
    <t>..</t>
  </si>
  <si>
    <t>Nyugdíjasok fogyasztóiár-indexe</t>
  </si>
  <si>
    <t>Egy ellátottra jutó havi ellátás nominál összege</t>
  </si>
  <si>
    <t>Előző év = 100,0</t>
  </si>
  <si>
    <t>2000 = 100,0</t>
  </si>
  <si>
    <t>a nettó nominális átlagkereset %-ában</t>
  </si>
  <si>
    <t>Egy ellátottra jutó havi ellátás nominál-összege, Ft</t>
  </si>
  <si>
    <t>a GDP %-ában</t>
  </si>
  <si>
    <t>A kifizetett összeg, milliárd Ft</t>
  </si>
  <si>
    <t>a népesség %-ában</t>
  </si>
  <si>
    <t>Ellátásban részesülők átlagos létszáma, ezer fő</t>
  </si>
  <si>
    <t>3.5.4. Nyugdíjak, nyugdíjszerű ellátások</t>
  </si>
  <si>
    <t>–</t>
  </si>
  <si>
    <t>nyugdíj</t>
  </si>
  <si>
    <t>Saját jogú nyugdíj összesen</t>
  </si>
  <si>
    <t>Foglalkoztatáspolitikai okból megállapított nyugdíj</t>
  </si>
  <si>
    <t>Rokkantsági és baleseti rokkantsági</t>
  </si>
  <si>
    <t>Öregségi</t>
  </si>
  <si>
    <t>Év</t>
  </si>
  <si>
    <t>3.5.5. Adott évben megállapított saját jogú nyugdíjak száma</t>
  </si>
  <si>
    <t>Egyéb járandóság</t>
  </si>
  <si>
    <t>Házastársi pótlék, jövedelempótlék</t>
  </si>
  <si>
    <t>Rokkantsági járadékos</t>
  </si>
  <si>
    <t>Baleseti járadékos</t>
  </si>
  <si>
    <t>Mezőgazdasági szövetkezeti járadékosok</t>
  </si>
  <si>
    <t>-</t>
  </si>
  <si>
    <t>bányászok egészségkárosodási járadéka</t>
  </si>
  <si>
    <t>rehabilitációs járadék</t>
  </si>
  <si>
    <t>rehabilitációs ellátás</t>
  </si>
  <si>
    <t>korhatár alatti rokkantsági ellátás</t>
  </si>
  <si>
    <t>korbetöltött rokkantsági ellátás</t>
  </si>
  <si>
    <t>Megváltozott munkaképességűeknek járó ellátás</t>
  </si>
  <si>
    <t>Életkoron alapuló ellátás</t>
  </si>
  <si>
    <t>Öregségi nyugdíjas</t>
  </si>
  <si>
    <t>Nő</t>
  </si>
  <si>
    <t>Férfi</t>
  </si>
  <si>
    <t>Ellátott</t>
  </si>
  <si>
    <t xml:space="preserve">3.5.6. Nyugdíjban, ellátásban, járadékban és egyéb járandóságban részesülők száma az ellátástípus szerint, 2012. január [fő] </t>
  </si>
  <si>
    <t>Nyugellátásban részesülők összesen</t>
  </si>
  <si>
    <t>árvaellátás</t>
  </si>
  <si>
    <t>özvegyi és szülői nyugdíj</t>
  </si>
  <si>
    <t xml:space="preserve">Hozzátartozói nyugellátás </t>
  </si>
  <si>
    <t xml:space="preserve">Rehabilitációs járadék </t>
  </si>
  <si>
    <t>nőknek 40 év jogosultsági idő alapján járó nyugdíj</t>
  </si>
  <si>
    <t xml:space="preserve">korhatár alatti öregségi nyugdíj </t>
  </si>
  <si>
    <t>korbetöltött öregségi nyugdíj</t>
  </si>
  <si>
    <t xml:space="preserve">A teljes ellátás havi átlagos összege </t>
  </si>
  <si>
    <t>Ellátások</t>
  </si>
  <si>
    <t>3.5.7. Nyugdíjban részesülők havi átlagos ellátási összege, 2012. január [Ft]</t>
  </si>
  <si>
    <t>200 000 –</t>
  </si>
  <si>
    <t>180 000 –199 999</t>
  </si>
  <si>
    <t>160 000 –179 999</t>
  </si>
  <si>
    <t>140 000 –159 999</t>
  </si>
  <si>
    <t>120 000 –139 999</t>
  </si>
  <si>
    <t>100 000 –119 999</t>
  </si>
  <si>
    <t>80 000 –99 999</t>
  </si>
  <si>
    <t>60 000 –79 999</t>
  </si>
  <si>
    <t>40 000 –59 999</t>
  </si>
  <si>
    <t>20 000 –39 999</t>
  </si>
  <si>
    <t xml:space="preserve">           – 19 999  </t>
  </si>
  <si>
    <t xml:space="preserve">           –  19 999  </t>
  </si>
  <si>
    <t>részesülők száma</t>
  </si>
  <si>
    <t>rehabilitációs járadékban</t>
  </si>
  <si>
    <t>rehabilitációs ellátásban</t>
  </si>
  <si>
    <t>rokkantsági ellátásban</t>
  </si>
  <si>
    <t>életkoron alapuló ellátásban</t>
  </si>
  <si>
    <t>öregségi nyugdíjban</t>
  </si>
  <si>
    <t>Ebből</t>
  </si>
  <si>
    <t>Saját jogon járó nyugdíjban és ellátásban részesülők száma összesen</t>
  </si>
  <si>
    <t>A teljes ellátás havi összege, Ft</t>
  </si>
  <si>
    <t>3.5.8. Saját jogon járó nyugdíjban és ellátásban részesülők száma a teljes ellátás havi összege szerint, 2012. január [fő]</t>
  </si>
  <si>
    <t>Egy táppénzes napra jutó kiadás, Ft</t>
  </si>
  <si>
    <t>Táppénzkiadás, millió Ft</t>
  </si>
  <si>
    <t>egyéni vállalkozók</t>
  </si>
  <si>
    <t>alkalmazásban állók</t>
  </si>
  <si>
    <t>Egy esetre jutó táppénzes nap</t>
  </si>
  <si>
    <t>Egy jogosultra jutó táppénzes nap</t>
  </si>
  <si>
    <t>Táppénzes nap, millió</t>
  </si>
  <si>
    <t>Táppénzesek aránya, %</t>
  </si>
  <si>
    <t>egyéni vállalkozók, ezer fő</t>
  </si>
  <si>
    <t>alkalmazásban állók, ezer fő</t>
  </si>
  <si>
    <t>Táppénzesek napi átlagos száma, ezer fő</t>
  </si>
  <si>
    <t>Jogosultak napi átlagos száma, ezer fő</t>
  </si>
  <si>
    <t>3.5.9. Táppénz</t>
  </si>
  <si>
    <t>Egy munkanapra jutó kifizetett összeg, Ft</t>
  </si>
  <si>
    <t>Betegszabadságra kifizetett összeg, millió Ft</t>
  </si>
  <si>
    <t>Betegszabadságon lévők napi átlagos száma, ezer fő</t>
  </si>
  <si>
    <t>Ebből: munkanap, millió</t>
  </si>
  <si>
    <t>A betegszabadság naptári napjainak száma, millió</t>
  </si>
  <si>
    <t>3.5.10. Betegszabadság</t>
  </si>
  <si>
    <t>Egy főre jutó átlag, Ft/hó</t>
  </si>
  <si>
    <t>Kifizetett összeg, millió Ft</t>
  </si>
  <si>
    <t>Díjban részesülők havi átlagos száma, ezer fő</t>
  </si>
  <si>
    <t>Díj</t>
  </si>
  <si>
    <t>Segélyt igénybe vevők havi átlagos száma, ezer fő</t>
  </si>
  <si>
    <t>Segély</t>
  </si>
  <si>
    <t>Gyermekgondozási segélyre és díjra kifizetett összeg a GDP százalékában</t>
  </si>
  <si>
    <t>3.5.11. Gyermekgondozási segély és díj</t>
  </si>
  <si>
    <t>Egy családra jutó átlagos összeg, Ft/hó</t>
  </si>
  <si>
    <t>A kifizetett összeg a GDP %-ában</t>
  </si>
  <si>
    <t>Az ellátásra kifizetett összeg, milliárd Ft</t>
  </si>
  <si>
    <t>Ellátásban részesülő gyermekek száma a 0–18 évesek százalékában</t>
  </si>
  <si>
    <t>Ellátásban részesülő gyermekek havi átlagos száma, ezer</t>
  </si>
  <si>
    <t>Ellátásban részesülő családok havi átlagos száma, ezer</t>
  </si>
  <si>
    <t>3.5.12. A családi pótlék összefoglaló adatai</t>
  </si>
  <si>
    <t>házaspár</t>
  </si>
  <si>
    <t>egyedülálló</t>
  </si>
  <si>
    <t>Három és több gyermek után összesen</t>
  </si>
  <si>
    <t>Két gyermek után összesen</t>
  </si>
  <si>
    <t>Egy gyermek után öszesen</t>
  </si>
  <si>
    <t>Ellátásban részesülők száma</t>
  </si>
  <si>
    <t>2011. április</t>
  </si>
  <si>
    <t>2010. április</t>
  </si>
  <si>
    <t>2009. április</t>
  </si>
  <si>
    <t>2000. július</t>
  </si>
  <si>
    <t>Gyermekek száma</t>
  </si>
  <si>
    <t>Családok száma</t>
  </si>
  <si>
    <t>Családnagyság</t>
  </si>
  <si>
    <t>3.5.13. A családi pótlékban részesülők száma [ezer]</t>
  </si>
  <si>
    <t>Családi pótlék (egy családra jutó  havi átlagos összeg)</t>
  </si>
  <si>
    <t>Gyermekgondozási segély (egy segélyezettre jutó havi átlagos összeg)</t>
  </si>
  <si>
    <t>Gyermekgondozási díj (egy főre jutó havi átlagos összeg)</t>
  </si>
  <si>
    <t>Családi pótlék (egy családra jutó átlagos havi összeg)</t>
  </si>
  <si>
    <t>Gyermekgondozási segély (egy segélyezettre jutó havi átlagos kiadás)</t>
  </si>
  <si>
    <t>3.5.14. A gyermekneveléssel kapcsolatos támogatások reálértékének alakulása [%]</t>
  </si>
  <si>
    <t>18 éves és idősebb</t>
  </si>
  <si>
    <t>Kiskorúak összesen</t>
  </si>
  <si>
    <t xml:space="preserve">15–17 </t>
  </si>
  <si>
    <t xml:space="preserve">12–14 </t>
  </si>
  <si>
    <t xml:space="preserve">10–11 </t>
  </si>
  <si>
    <t xml:space="preserve">  6–  9 </t>
  </si>
  <si>
    <t xml:space="preserve">  4–  5 </t>
  </si>
  <si>
    <t xml:space="preserve">  –  3 </t>
  </si>
  <si>
    <t>Tízezer azonos korú lakosra jutók aránya</t>
  </si>
  <si>
    <t>A szakellátásban részesülő fiatalok száma</t>
  </si>
  <si>
    <t>Korcsoport, éves</t>
  </si>
  <si>
    <t>3.5.15. A gyermekvédelmi szakellátás alatt álló fiatalok korcsoportok szerint</t>
  </si>
  <si>
    <t>Külső férőhely</t>
  </si>
  <si>
    <t>Ápolást-gondozást nyújtó intézmény</t>
  </si>
  <si>
    <t>Nevelőszülői hálózat</t>
  </si>
  <si>
    <t>Gyermekotthon</t>
  </si>
  <si>
    <t>nevelt</t>
  </si>
  <si>
    <t>ebből: leány</t>
  </si>
  <si>
    <t>összesen</t>
  </si>
  <si>
    <t>tartós</t>
  </si>
  <si>
    <t>átmeneti</t>
  </si>
  <si>
    <t>ideiglenes hatállyal elhelyezett</t>
  </si>
  <si>
    <t>Nagykorúak</t>
  </si>
  <si>
    <t>Kiskorúak</t>
  </si>
  <si>
    <t>Gondozás helye</t>
  </si>
  <si>
    <t>3.5.16. A gyermekvédelmi szakellátásban részesülő gyermekek és fiatal felnőttek elhelyezése, 2011</t>
  </si>
  <si>
    <t>Gondnokság alatt állók száma</t>
  </si>
  <si>
    <t>Gyámság alatt álló kiskorúak száma</t>
  </si>
  <si>
    <t>Családok száma, amelyekben a védelembe vett kiskorúak élnek</t>
  </si>
  <si>
    <t>a gyermeknek felróható magatartási okból</t>
  </si>
  <si>
    <t>a szülőnek felróható magatartási okból</t>
  </si>
  <si>
    <t>környezeti okból</t>
  </si>
  <si>
    <t>Nyilvántartott védelembe vett kiskorúak száma</t>
  </si>
  <si>
    <t>Családok száma, amelyekben a veszélyeztetett kiskorúak élnek</t>
  </si>
  <si>
    <t>egészségi okból</t>
  </si>
  <si>
    <t>anyagi okból</t>
  </si>
  <si>
    <t>magatartási okból</t>
  </si>
  <si>
    <t>Nyilvántartott veszélyeztetett kiskorúak száma</t>
  </si>
  <si>
    <t>3.5.17. A veszélyeztett, védelembe vett, gyámság alatt álló kiskorúak és a gondnokság alatt állók száma</t>
  </si>
  <si>
    <t>10 év feletti</t>
  </si>
  <si>
    <t>3 év alatti</t>
  </si>
  <si>
    <t>fogyatékos</t>
  </si>
  <si>
    <t>Tárgyév december 31-én nyilvántartott örökbe fogadható gyermekek száma</t>
  </si>
  <si>
    <t>Örökbefogadható gyermekek adatai</t>
  </si>
  <si>
    <t>Felbontott örökbefogadások száma</t>
  </si>
  <si>
    <t>fogyatékossággal élő gyermeket érintő</t>
  </si>
  <si>
    <t>a szülő hozzájáruló nyilatkozata alapján engedélyezett</t>
  </si>
  <si>
    <t>gyermekvédelmi szakellátásban élt</t>
  </si>
  <si>
    <t>külföldi állampolgárok számára</t>
  </si>
  <si>
    <t>Engedélyezett örökbefogadások</t>
  </si>
  <si>
    <t>Örökbefogadások adatai</t>
  </si>
  <si>
    <t>3.5.18. Örökbefogadás</t>
  </si>
  <si>
    <t>Hagyományos nevelőszülők aránya (%)</t>
  </si>
  <si>
    <t>6 vagy annál több</t>
  </si>
  <si>
    <t>A nevelőszülők száma az elhelyezett gyermekszám szerint</t>
  </si>
  <si>
    <t xml:space="preserve"> -</t>
  </si>
  <si>
    <t>Befogadó otthon</t>
  </si>
  <si>
    <t>Különleges lakásotthon</t>
  </si>
  <si>
    <t>Utógondozó lakásotthon</t>
  </si>
  <si>
    <t>Speciális lakásotthon</t>
  </si>
  <si>
    <t>Különleges gyermekotthon</t>
  </si>
  <si>
    <t>Utógondozó-otthon</t>
  </si>
  <si>
    <t>Általános iskola, diákotthon és gyermekotthon</t>
  </si>
  <si>
    <t>Speciális gyermekotthon</t>
  </si>
  <si>
    <t>Általános lakásotthon</t>
  </si>
  <si>
    <t>Általános gyermekotthon</t>
  </si>
  <si>
    <t>Gyermekotthoni férőhelyek</t>
  </si>
  <si>
    <t>3.5.19. Gyermekotthoni férőhelyek, nevelőszülők</t>
  </si>
  <si>
    <t>Egy szakképzett gondozónőre jutó gyermek</t>
  </si>
  <si>
    <t>A gondozott gyermekek napi átlagos száma a férőhelyek százalékában</t>
  </si>
  <si>
    <t>Férőhely hiányában fel nem vett gyermekek száma</t>
  </si>
  <si>
    <t>Ezer 3 évesnél fiatalabb gyermekre jutó bölcsődébe beíratottak száma</t>
  </si>
  <si>
    <t>egyéb bölcsődébe</t>
  </si>
  <si>
    <t>nonprofit szervezetek bölcsődéibe</t>
  </si>
  <si>
    <t>önkormányzati bölcsődébe</t>
  </si>
  <si>
    <t>Beíratott gyermekek összesen</t>
  </si>
  <si>
    <t>szakképzett, beosztott gondozónők</t>
  </si>
  <si>
    <t>Gondozónő</t>
  </si>
  <si>
    <t>Férőhely (működő)</t>
  </si>
  <si>
    <t>Bölcsőde (működő) –</t>
  </si>
  <si>
    <t>3.5.20. Bölcsődék</t>
  </si>
  <si>
    <t>Szakellátásban elhelyezett</t>
  </si>
  <si>
    <t>Utógondozott</t>
  </si>
  <si>
    <t>Védelembe vétel miatt gondozott</t>
  </si>
  <si>
    <t>Alapellátásban gondozott</t>
  </si>
  <si>
    <t>A szolgáltatást igénybe vevő gyermekek száma</t>
  </si>
  <si>
    <t>Ellátásba bevont települések</t>
  </si>
  <si>
    <t>Szolgálatot működtető települések</t>
  </si>
  <si>
    <t>A szervezeti egységek száma</t>
  </si>
  <si>
    <t>Gyermekjóléti szolgálatok</t>
  </si>
  <si>
    <t>A szolgáltatást igénybe vevők, fő</t>
  </si>
  <si>
    <t>Családsegítő szolgálatok</t>
  </si>
  <si>
    <t xml:space="preserve">3.5.21. A családsegítő és gyermekjóléti szolgálatok főbb adatai </t>
  </si>
  <si>
    <t>Családok átmeneti otthonában elhelyezetett gyermekek száma</t>
  </si>
  <si>
    <t>Gyermekek átmeneti otthonában elhelyezett gyermekek száma</t>
  </si>
  <si>
    <t>Helyettes szülőnél elhelyezett gyermekek száma</t>
  </si>
  <si>
    <t>Átmeneti gondozás</t>
  </si>
  <si>
    <t>Házi gyermekfelügyelettel gondozott gyermekek száma</t>
  </si>
  <si>
    <t>Családi napköziben elhelyezett gyermekek száma</t>
  </si>
  <si>
    <t>Napközbeni ellátás</t>
  </si>
  <si>
    <t>3.5.22. Gyermekjóléti ellátások</t>
  </si>
  <si>
    <t>tízezer 60 éven felülire jutó aránya</t>
  </si>
  <si>
    <t>tízezer lakosra jutó aránya</t>
  </si>
  <si>
    <t>száma</t>
  </si>
  <si>
    <t>részesülők</t>
  </si>
  <si>
    <t>Szociális étkeztetésben</t>
  </si>
  <si>
    <t>Házi segítségnyújtásban</t>
  </si>
  <si>
    <t>3.5.23. A házi segítségnyújtás és a szociális étkeztetés főbb adatai</t>
  </si>
  <si>
    <t>Tízezer lakosra jutó ellátott</t>
  </si>
  <si>
    <t>Gondozók száma</t>
  </si>
  <si>
    <t>Fogyatékosok nappali ellátásában részesülők száma</t>
  </si>
  <si>
    <t>Engedélyezett férőhelyek száma</t>
  </si>
  <si>
    <t>Nappali intézmények száma</t>
  </si>
  <si>
    <t>Fogyatékosok nappali intézménye</t>
  </si>
  <si>
    <t>Tízezer  60 éven felüli lakosra jutó ellátott</t>
  </si>
  <si>
    <t>Idősek nappali ellátásában részesülők száma</t>
  </si>
  <si>
    <t>Klubok száma</t>
  </si>
  <si>
    <t>Idősek klubja</t>
  </si>
  <si>
    <t>3.5.24. Nappali ellátást nyújtó szociális intézmények</t>
  </si>
  <si>
    <t>hajléktalanok otthona, szállása</t>
  </si>
  <si>
    <t>szenvedélybetegek otthona</t>
  </si>
  <si>
    <t>fogyatékosok otthona</t>
  </si>
  <si>
    <t>pszichiátriai betegek otthona</t>
  </si>
  <si>
    <t>időskorúak otthona, gondozóháza</t>
  </si>
  <si>
    <t>Férőhely-kihasználtság, %</t>
  </si>
  <si>
    <t>Ellátottak száma</t>
  </si>
  <si>
    <t>Működő férőhelyek száma</t>
  </si>
  <si>
    <t>Telephelyek száma</t>
  </si>
  <si>
    <t>Év, intézettípus</t>
  </si>
  <si>
    <t>3.5.25. A tartós és átmeneti elhelyezést nyújtó szociális intézmények</t>
  </si>
  <si>
    <t>Egyéb otthon</t>
  </si>
  <si>
    <t>Hajléktalanok otthona, szállása és éjjeli menedékhelye</t>
  </si>
  <si>
    <t>Ebből: lakóotthon</t>
  </si>
  <si>
    <t>Szenvedélybetegek otthona</t>
  </si>
  <si>
    <t>Fogyatékosok otthona, gondozóháza</t>
  </si>
  <si>
    <t>Pszichiátriai betegek otthona</t>
  </si>
  <si>
    <t>Időskorúak otthona, gondozóháza</t>
  </si>
  <si>
    <t>Típus</t>
  </si>
  <si>
    <t>3.5.26. A tartós és átmeneti elhelyezést nyújtó szociális intézményekben ellátottak száma típus szerint [fő]</t>
  </si>
  <si>
    <t>A gondozottak közül térítési díjra kötelezettek</t>
  </si>
  <si>
    <t>hajléktalanok otthonában, szállásán</t>
  </si>
  <si>
    <t>szenvedélybetegek otthonában</t>
  </si>
  <si>
    <t>fogyatékosok otthonában</t>
  </si>
  <si>
    <t>pszichiátriai betegek otthonában</t>
  </si>
  <si>
    <t>időskorúak otthonában</t>
  </si>
  <si>
    <t>Egyéb</t>
  </si>
  <si>
    <t>Egyéni vagy társas vállalkozás</t>
  </si>
  <si>
    <t>Egyesület</t>
  </si>
  <si>
    <t>Alapítvány</t>
  </si>
  <si>
    <t>Egyház, egyházi intézmény</t>
  </si>
  <si>
    <t>Önkor-mányzat</t>
  </si>
  <si>
    <t>3.5.27. A tartós és az átmeneti elhelyezést nyújtó szociális intézményekben ellátottak száma fenntartók szerint [fő]</t>
  </si>
  <si>
    <t>A szakképzett gondozók az összes gondozó százalékában</t>
  </si>
  <si>
    <t>gondozók száma</t>
  </si>
  <si>
    <t>Alkalmazottak száma összesen</t>
  </si>
  <si>
    <t>Működési költség, millió Ft</t>
  </si>
  <si>
    <t>Befolyt térítési díj, millió Ft</t>
  </si>
  <si>
    <t>3.5.28. A tartós és átmeneti elhelyezést nyújtó szociális intézmények költség- és létszámadatai,  2011</t>
  </si>
  <si>
    <t>Lakásfenntartási támogatás</t>
  </si>
  <si>
    <t>Ápolási díj</t>
  </si>
  <si>
    <t>Kiegészítő gyermekvédelmi támogatás</t>
  </si>
  <si>
    <t>Rendszeres gyermekvédelmi kedvezmény</t>
  </si>
  <si>
    <t>Időskorúak járadéka</t>
  </si>
  <si>
    <t>Rendelkezésre állási támogatás</t>
  </si>
  <si>
    <t>Rendszeres szociális segély</t>
  </si>
  <si>
    <t>Egy főre jutó havi átlagos összeg, Ft</t>
  </si>
  <si>
    <t>Felhasznált összeg, ezer Ft</t>
  </si>
  <si>
    <t>Támogatásban részesítettek havi átlagos száma, fő</t>
  </si>
  <si>
    <t>3.5.29. Önkormányzatok által nyújtott főbb rendszeres támogatások, 2010</t>
  </si>
  <si>
    <t>Temetési segély</t>
  </si>
  <si>
    <t>Rendkívüli gyermekvédelmi támogatás</t>
  </si>
  <si>
    <t>Átmeneti segély</t>
  </si>
  <si>
    <t>Egy esetre jutó átlagos összeg, Ft</t>
  </si>
  <si>
    <t>Egy támogatottra jutó esetek száma</t>
  </si>
  <si>
    <t>Támogatási esetek száma</t>
  </si>
  <si>
    <t>3.5.30. Önkormányzatok által nyújtott főbb eseti támogatások, 2010</t>
  </si>
  <si>
    <t>nő</t>
  </si>
  <si>
    <t>férfi</t>
  </si>
  <si>
    <t>Nyugdíjban, ellátásban, járadékban és egyéb járandóságban részesülők összesen</t>
  </si>
  <si>
    <t>Járadékban és egyéb járandóságban részesülők</t>
  </si>
  <si>
    <t>Ebből: Özvegyi és szülői nyugdíjasok</t>
  </si>
  <si>
    <t>Hozzátartozói nyugellátásban részesülők</t>
  </si>
  <si>
    <t>Rokkantsági és rehabilitációs ellátásban részesülők</t>
  </si>
  <si>
    <t>Életkoron alapuló ellátásban részesülők</t>
  </si>
  <si>
    <t>Ebből: Korbetöltött öregségi nyugdíjasok</t>
  </si>
  <si>
    <t>Öregségi nyugdíjasok</t>
  </si>
  <si>
    <t>évben született</t>
  </si>
  <si>
    <t>–1919</t>
  </si>
  <si>
    <t>1920–1924</t>
  </si>
  <si>
    <t>1925–1929</t>
  </si>
  <si>
    <t>1930–1934</t>
  </si>
  <si>
    <t>1935–1939</t>
  </si>
  <si>
    <t>1940–1944</t>
  </si>
  <si>
    <t>1945–1949</t>
  </si>
  <si>
    <t>1950–1954</t>
  </si>
  <si>
    <t>1955–</t>
  </si>
  <si>
    <t>Az ellátás fajtája</t>
  </si>
  <si>
    <t>3.5.31. Nyugdíjban, ellátásban, járadékban és egyéb járandóságban részesülők születési év szerint, 2012. január [fő]</t>
  </si>
  <si>
    <r>
      <t>Összesen</t>
    </r>
    <r>
      <rPr>
        <vertAlign val="superscript"/>
        <sz val="8"/>
        <rFont val="Arial"/>
        <family val="2"/>
        <charset val="238"/>
      </rPr>
      <t xml:space="preserve"> </t>
    </r>
  </si>
  <si>
    <t>3.5.32. Nyugdíjak, ellátások, járadékok és egyéb járandóságok összege születési év szerint, 2012. január [Ft/fő]</t>
  </si>
  <si>
    <t>család</t>
  </si>
  <si>
    <t>Tartósan beteg, illetőleg testi vagy értelmi fogyatékos gyermek után gyermekenként</t>
  </si>
  <si>
    <t>Három és több gyermek után gyermekenként</t>
  </si>
  <si>
    <t>Két gyermek után gyermekenként</t>
  </si>
  <si>
    <t>Egy gyermek után</t>
  </si>
  <si>
    <t>Családonként egy főre jutó nettó összeg</t>
  </si>
  <si>
    <t>Ellátásban részesülő</t>
  </si>
  <si>
    <t>3.5.33. A családi pótlék havi összege (január) [Ft]</t>
  </si>
  <si>
    <t>1985–</t>
  </si>
  <si>
    <t>1980–1984</t>
  </si>
  <si>
    <t>1975–1979</t>
  </si>
  <si>
    <t>1970–1974</t>
  </si>
  <si>
    <t>1965–1969</t>
  </si>
  <si>
    <t>1960–1964</t>
  </si>
  <si>
    <t>1955–1959</t>
  </si>
  <si>
    <t xml:space="preserve">        –1939</t>
  </si>
  <si>
    <t>Éves növekedés, csökkenés, %</t>
  </si>
  <si>
    <t>Egy tagra eső fedezeti tartalék, Ft/tag</t>
  </si>
  <si>
    <t>Fedezeti tartalékok, millió Ft</t>
  </si>
  <si>
    <t>Taglétszám</t>
  </si>
  <si>
    <t>Születési év</t>
  </si>
  <si>
    <t>3.5.34. Magán-nyugdíjpénztárak taglétszáma és a tagok fedezeti tartaléka a tag születési éve szerint, 2011</t>
  </si>
  <si>
    <t>3.5.35. Önkéntes nyugdíjpénztárak taglétszáma és a tagok fedezeti tartaléka a tag születési éve szerint, 2011</t>
  </si>
  <si>
    <t>Egy tagra eső tagdíj, Ft/tag</t>
  </si>
  <si>
    <t>Tagdíjak, millió Ft</t>
  </si>
  <si>
    <t>3.5.36. Magán-nyugdíjpénztári tagdíjak a tag születési éve szerint, 2011</t>
  </si>
  <si>
    <t>A saját rész részaránya a tagdíjakban, %</t>
  </si>
  <si>
    <t>3.5.37. Önkéntes nyugdíjpénztári tagdíjak a tag születési éve szerint, 2011</t>
  </si>
  <si>
    <t>3.5.6. Nyugdíjban, ellátásban, járadékban és egyéb járandóságban részesülők száma az ellátástípus szerint, 2012. január [fő]</t>
  </si>
  <si>
    <t>3.5.21. A családsegítő és gyermekjóléti szolgálatok főbb adatai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</si>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</sst>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#____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10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09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165" fontId="4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/>
    <xf numFmtId="165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/>
    <xf numFmtId="0" fontId="1" fillId="0" borderId="0" xfId="0" applyFont="1" applyFill="1" applyAlignme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4"/>
    </xf>
    <xf numFmtId="0" fontId="2" fillId="0" borderId="3" xfId="0" applyFont="1" applyFill="1" applyBorder="1" applyAlignment="1">
      <alignment vertical="top"/>
    </xf>
    <xf numFmtId="0" fontId="1" fillId="0" borderId="0" xfId="0" applyFont="1"/>
    <xf numFmtId="0" fontId="2" fillId="0" borderId="0" xfId="0" applyFont="1"/>
    <xf numFmtId="165" fontId="2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165" fontId="1" fillId="0" borderId="0" xfId="0" applyNumberFormat="1" applyFont="1" applyFill="1" applyAlignme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center" wrapText="1" inden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/>
    <xf numFmtId="164" fontId="1" fillId="0" borderId="0" xfId="0" applyNumberFormat="1" applyFont="1" applyFill="1"/>
    <xf numFmtId="165" fontId="1" fillId="0" borderId="0" xfId="0" applyNumberFormat="1" applyFont="1" applyFill="1" applyAlignment="1"/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Fill="1"/>
    <xf numFmtId="165" fontId="8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165" fontId="8" fillId="0" borderId="0" xfId="0" applyNumberFormat="1" applyFont="1" applyFill="1" applyAlignment="1"/>
    <xf numFmtId="0" fontId="1" fillId="0" borderId="0" xfId="0" applyFont="1"/>
    <xf numFmtId="165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/>
    <xf numFmtId="3" fontId="1" fillId="0" borderId="0" xfId="0" applyNumberFormat="1" applyFont="1" applyAlignment="1"/>
    <xf numFmtId="3" fontId="1" fillId="0" borderId="0" xfId="0" applyNumberFormat="1" applyFont="1" applyFill="1" applyAlignment="1">
      <alignment horizontal="right"/>
    </xf>
    <xf numFmtId="165" fontId="1" fillId="0" borderId="0" xfId="0" applyNumberFormat="1" applyFont="1" applyAlignment="1"/>
    <xf numFmtId="0" fontId="1" fillId="0" borderId="0" xfId="0" applyFont="1" applyAlignment="1">
      <alignment horizontal="left" indent="1"/>
    </xf>
    <xf numFmtId="164" fontId="1" fillId="0" borderId="0" xfId="0" applyNumberFormat="1" applyFont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2" fillId="0" borderId="3" xfId="0" applyFont="1" applyBorder="1" applyAlignment="1">
      <alignment horizontal="left" vertical="top" indent="3"/>
    </xf>
    <xf numFmtId="0" fontId="2" fillId="0" borderId="3" xfId="0" applyFont="1" applyBorder="1" applyAlignment="1">
      <alignment horizontal="left" vertical="top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/>
    <xf numFmtId="3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0" fontId="2" fillId="0" borderId="3" xfId="0" applyFont="1" applyBorder="1" applyAlignment="1">
      <alignment horizontal="left" vertical="top" indent="3"/>
    </xf>
    <xf numFmtId="0" fontId="2" fillId="0" borderId="3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horizontal="left" vertical="center"/>
    </xf>
    <xf numFmtId="3" fontId="1" fillId="0" borderId="0" xfId="0" applyNumberFormat="1" applyFont="1" applyBorder="1" applyAlignment="1">
      <alignment horizontal="right" vertical="top"/>
    </xf>
    <xf numFmtId="0" fontId="1" fillId="0" borderId="0" xfId="0" applyFont="1" applyFill="1" applyAlignment="1">
      <alignment horizontal="left" vertical="center" wrapText="1"/>
    </xf>
    <xf numFmtId="3" fontId="1" fillId="0" borderId="0" xfId="0" applyNumberFormat="1" applyFont="1" applyBorder="1" applyAlignment="1"/>
    <xf numFmtId="3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Border="1" applyAlignment="1">
      <alignment vertical="top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top" indent="3"/>
    </xf>
    <xf numFmtId="0" fontId="2" fillId="0" borderId="0" xfId="0" applyNumberFormat="1" applyFont="1" applyBorder="1" applyAlignment="1">
      <alignment vertical="top"/>
    </xf>
    <xf numFmtId="3" fontId="1" fillId="0" borderId="0" xfId="0" applyNumberFormat="1" applyFont="1"/>
    <xf numFmtId="0" fontId="2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3" fontId="1" fillId="0" borderId="0" xfId="0" applyNumberFormat="1" applyFont="1" applyAlignment="1">
      <alignment horizontal="right" indent="2"/>
    </xf>
    <xf numFmtId="0" fontId="1" fillId="0" borderId="0" xfId="0" applyFont="1" applyAlignment="1">
      <alignment wrapText="1"/>
    </xf>
    <xf numFmtId="49" fontId="1" fillId="0" borderId="0" xfId="0" applyNumberFormat="1" applyFont="1"/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right" vertical="center" indent="1"/>
    </xf>
    <xf numFmtId="0" fontId="2" fillId="0" borderId="0" xfId="0" applyFont="1" applyAlignment="1"/>
    <xf numFmtId="3" fontId="1" fillId="0" borderId="0" xfId="0" applyNumberFormat="1" applyFont="1" applyFill="1" applyBorder="1" applyAlignment="1">
      <alignment horizontal="right" vertical="center" indent="1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3" fontId="2" fillId="0" borderId="0" xfId="0" applyNumberFormat="1" applyFont="1" applyFill="1" applyBorder="1" applyAlignment="1">
      <alignment horizontal="right" vertical="center" indent="1"/>
    </xf>
    <xf numFmtId="0" fontId="1" fillId="0" borderId="1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/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164" fontId="1" fillId="0" borderId="0" xfId="0" applyNumberFormat="1" applyFont="1" applyAlignment="1"/>
    <xf numFmtId="164" fontId="1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0" xfId="0" applyNumberFormat="1" applyFont="1" applyFill="1" applyAlignment="1"/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right"/>
    </xf>
    <xf numFmtId="0" fontId="1" fillId="0" borderId="2" xfId="0" applyFont="1" applyBorder="1" applyAlignment="1">
      <alignment horizontal="center" vertical="center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vertical="top"/>
    </xf>
    <xf numFmtId="2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/>
    <xf numFmtId="165" fontId="4" fillId="0" borderId="0" xfId="0" applyNumberFormat="1" applyFont="1" applyFill="1"/>
    <xf numFmtId="0" fontId="1" fillId="0" borderId="0" xfId="0" applyFont="1" applyAlignment="1">
      <alignment horizontal="left" vertical="center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Fill="1"/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Fill="1" applyAlignme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3" xfId="0" applyFont="1" applyBorder="1" applyAlignment="1"/>
    <xf numFmtId="164" fontId="1" fillId="0" borderId="0" xfId="0" applyNumberFormat="1" applyFont="1" applyFill="1" applyAlignment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/>
    <xf numFmtId="165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Fill="1"/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left" vertical="top" indent="3"/>
    </xf>
    <xf numFmtId="0" fontId="2" fillId="0" borderId="3" xfId="0" applyFont="1" applyFill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4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3" fontId="1" fillId="0" borderId="0" xfId="0" applyNumberFormat="1" applyFont="1" applyBorder="1" applyAlignment="1">
      <alignment horizontal="right" vertical="top"/>
    </xf>
    <xf numFmtId="165" fontId="1" fillId="0" borderId="0" xfId="0" applyNumberFormat="1" applyFont="1" applyFill="1" applyAlignment="1">
      <alignment vertical="top"/>
    </xf>
    <xf numFmtId="3" fontId="2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wrapText="1" indent="1"/>
    </xf>
    <xf numFmtId="0" fontId="2" fillId="0" borderId="0" xfId="0" applyFont="1"/>
    <xf numFmtId="2" fontId="1" fillId="0" borderId="0" xfId="0" applyNumberFormat="1" applyFont="1" applyAlignment="1">
      <alignment horizontal="left" vertical="center"/>
    </xf>
    <xf numFmtId="3" fontId="1" fillId="0" borderId="0" xfId="0" applyNumberFormat="1" applyFont="1" applyFill="1" applyBorder="1" applyAlignment="1"/>
    <xf numFmtId="2" fontId="1" fillId="0" borderId="0" xfId="0" applyNumberFormat="1" applyFont="1" applyAlignment="1">
      <alignment horizontal="left" vertical="center" indent="1"/>
    </xf>
    <xf numFmtId="3" fontId="1" fillId="0" borderId="5" xfId="0" applyNumberFormat="1" applyFont="1" applyBorder="1" applyAlignment="1"/>
    <xf numFmtId="2" fontId="1" fillId="0" borderId="5" xfId="0" applyNumberFormat="1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0" xfId="0" applyNumberFormat="1" applyFont="1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/>
    <xf numFmtId="1" fontId="1" fillId="0" borderId="0" xfId="0" applyNumberFormat="1" applyFont="1" applyAlignment="1"/>
    <xf numFmtId="2" fontId="4" fillId="0" borderId="0" xfId="0" applyNumberFormat="1" applyFont="1" applyAlignment="1">
      <alignment horizontal="left" vertical="top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/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165" fontId="1" fillId="0" borderId="0" xfId="0" applyNumberFormat="1" applyFont="1" applyFill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indent="2"/>
    </xf>
    <xf numFmtId="3" fontId="2" fillId="0" borderId="0" xfId="0" applyNumberFormat="1" applyFont="1" applyAlignme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1" fillId="0" borderId="0" xfId="0" applyNumberFormat="1" applyFont="1" applyFill="1" applyBorder="1"/>
    <xf numFmtId="3" fontId="8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top" indent="4"/>
    </xf>
    <xf numFmtId="0" fontId="1" fillId="0" borderId="3" xfId="0" applyFont="1" applyBorder="1"/>
    <xf numFmtId="0" fontId="1" fillId="0" borderId="0" xfId="0" applyFont="1" applyFill="1" applyAlignment="1">
      <alignment wrapText="1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 indent="3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quotePrefix="1" applyFont="1" applyFill="1" applyBorder="1" applyAlignment="1">
      <alignment horizontal="left" vertical="center" wrapText="1" indent="4"/>
    </xf>
    <xf numFmtId="3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/>
    <xf numFmtId="3" fontId="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1" fillId="0" borderId="5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left"/>
    </xf>
    <xf numFmtId="0" fontId="11" fillId="0" borderId="17" xfId="0" applyFont="1" applyFill="1" applyBorder="1" applyAlignment="1">
      <alignment horizontal="left"/>
    </xf>
    <xf numFmtId="0" fontId="1" fillId="0" borderId="0" xfId="0" applyFont="1" applyAlignment="1">
      <alignment horizontal="left" indent="1"/>
    </xf>
    <xf numFmtId="0" fontId="1" fillId="0" borderId="9" xfId="0" applyFont="1" applyBorder="1" applyAlignment="1">
      <alignment horizontal="center" vertical="center"/>
    </xf>
    <xf numFmtId="0" fontId="7" fillId="0" borderId="0" xfId="0" applyFont="1"/>
    <xf numFmtId="0" fontId="13" fillId="0" borderId="0" xfId="0" applyFont="1" applyAlignment="1"/>
    <xf numFmtId="0" fontId="11" fillId="0" borderId="0" xfId="0" applyFont="1" applyAlignment="1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righ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17" xfId="0" applyFont="1" applyFill="1" applyBorder="1"/>
    <xf numFmtId="0" fontId="11" fillId="0" borderId="17" xfId="0" applyFont="1" applyFill="1" applyBorder="1" applyAlignment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1" fillId="0" borderId="0" xfId="0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17" xfId="0" applyFont="1" applyFill="1" applyBorder="1" applyAlignment="1">
      <alignment vertical="top"/>
    </xf>
    <xf numFmtId="0" fontId="2" fillId="0" borderId="17" xfId="0" applyFont="1" applyFill="1" applyBorder="1" applyAlignment="1">
      <alignment vertical="top"/>
    </xf>
    <xf numFmtId="0" fontId="11" fillId="0" borderId="17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/>
    <xf numFmtId="0" fontId="1" fillId="0" borderId="6" xfId="0" applyFont="1" applyBorder="1"/>
    <xf numFmtId="0" fontId="1" fillId="0" borderId="23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1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2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3.xml"/><Relationship Id="rId1" Type="http://schemas.openxmlformats.org/officeDocument/2006/relationships/vmlDrawing" Target="../drawings/vmlDrawing2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6.xml"/><Relationship Id="rId1" Type="http://schemas.openxmlformats.org/officeDocument/2006/relationships/vmlDrawing" Target="../drawings/vmlDrawing26.v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10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11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F34E-0D52-453B-9D2A-2261189341B5}">
  <dimension ref="A1:A38"/>
  <sheetViews>
    <sheetView tabSelected="1" workbookViewId="0"/>
  </sheetViews>
  <sheetFormatPr defaultRowHeight="12.75" x14ac:dyDescent="0.2"/>
  <cols>
    <col min="1" max="1" width="108" style="407" bestFit="1" customWidth="1"/>
    <col min="2" max="16384" width="9.140625" style="407"/>
  </cols>
  <sheetData>
    <row r="1" spans="1:1" x14ac:dyDescent="0.2">
      <c r="A1" s="406" t="s">
        <v>442</v>
      </c>
    </row>
    <row r="2" spans="1:1" x14ac:dyDescent="0.2">
      <c r="A2" s="408" t="s">
        <v>48</v>
      </c>
    </row>
    <row r="3" spans="1:1" x14ac:dyDescent="0.2">
      <c r="A3" s="408" t="s">
        <v>66</v>
      </c>
    </row>
    <row r="4" spans="1:1" x14ac:dyDescent="0.2">
      <c r="A4" s="408" t="s">
        <v>82</v>
      </c>
    </row>
    <row r="5" spans="1:1" x14ac:dyDescent="0.2">
      <c r="A5" s="408" t="s">
        <v>98</v>
      </c>
    </row>
    <row r="6" spans="1:1" x14ac:dyDescent="0.2">
      <c r="A6" s="408" t="s">
        <v>106</v>
      </c>
    </row>
    <row r="7" spans="1:1" x14ac:dyDescent="0.2">
      <c r="A7" s="408" t="s">
        <v>440</v>
      </c>
    </row>
    <row r="8" spans="1:1" x14ac:dyDescent="0.2">
      <c r="A8" s="408" t="s">
        <v>135</v>
      </c>
    </row>
    <row r="9" spans="1:1" x14ac:dyDescent="0.2">
      <c r="A9" s="408" t="s">
        <v>157</v>
      </c>
    </row>
    <row r="10" spans="1:1" x14ac:dyDescent="0.2">
      <c r="A10" s="408" t="s">
        <v>170</v>
      </c>
    </row>
    <row r="11" spans="1:1" x14ac:dyDescent="0.2">
      <c r="A11" s="408" t="s">
        <v>176</v>
      </c>
    </row>
    <row r="12" spans="1:1" x14ac:dyDescent="0.2">
      <c r="A12" s="408" t="s">
        <v>184</v>
      </c>
    </row>
    <row r="13" spans="1:1" x14ac:dyDescent="0.2">
      <c r="A13" s="408" t="s">
        <v>191</v>
      </c>
    </row>
    <row r="14" spans="1:1" x14ac:dyDescent="0.2">
      <c r="A14" s="408" t="s">
        <v>205</v>
      </c>
    </row>
    <row r="15" spans="1:1" x14ac:dyDescent="0.2">
      <c r="A15" s="408" t="s">
        <v>211</v>
      </c>
    </row>
    <row r="16" spans="1:1" x14ac:dyDescent="0.2">
      <c r="A16" s="408" t="s">
        <v>223</v>
      </c>
    </row>
    <row r="17" spans="1:1" x14ac:dyDescent="0.2">
      <c r="A17" s="408" t="s">
        <v>237</v>
      </c>
    </row>
    <row r="18" spans="1:1" x14ac:dyDescent="0.2">
      <c r="A18" s="408" t="s">
        <v>250</v>
      </c>
    </row>
    <row r="19" spans="1:1" x14ac:dyDescent="0.2">
      <c r="A19" s="408" t="s">
        <v>263</v>
      </c>
    </row>
    <row r="20" spans="1:1" x14ac:dyDescent="0.2">
      <c r="A20" s="408" t="s">
        <v>279</v>
      </c>
    </row>
    <row r="21" spans="1:1" x14ac:dyDescent="0.2">
      <c r="A21" s="408" t="s">
        <v>292</v>
      </c>
    </row>
    <row r="22" spans="1:1" x14ac:dyDescent="0.2">
      <c r="A22" s="408" t="s">
        <v>441</v>
      </c>
    </row>
    <row r="23" spans="1:1" x14ac:dyDescent="0.2">
      <c r="A23" s="408" t="s">
        <v>312</v>
      </c>
    </row>
    <row r="24" spans="1:1" x14ac:dyDescent="0.2">
      <c r="A24" s="408" t="s">
        <v>319</v>
      </c>
    </row>
    <row r="25" spans="1:1" x14ac:dyDescent="0.2">
      <c r="A25" s="408" t="s">
        <v>330</v>
      </c>
    </row>
    <row r="26" spans="1:1" x14ac:dyDescent="0.2">
      <c r="A26" s="408" t="s">
        <v>341</v>
      </c>
    </row>
    <row r="27" spans="1:1" x14ac:dyDescent="0.2">
      <c r="A27" s="408" t="s">
        <v>350</v>
      </c>
    </row>
    <row r="28" spans="1:1" x14ac:dyDescent="0.2">
      <c r="A28" s="408" t="s">
        <v>363</v>
      </c>
    </row>
    <row r="29" spans="1:1" x14ac:dyDescent="0.2">
      <c r="A29" s="408" t="s">
        <v>369</v>
      </c>
    </row>
    <row r="30" spans="1:1" x14ac:dyDescent="0.2">
      <c r="A30" s="408" t="s">
        <v>380</v>
      </c>
    </row>
    <row r="31" spans="1:1" x14ac:dyDescent="0.2">
      <c r="A31" s="408" t="s">
        <v>387</v>
      </c>
    </row>
    <row r="32" spans="1:1" x14ac:dyDescent="0.2">
      <c r="A32" s="408" t="s">
        <v>409</v>
      </c>
    </row>
    <row r="33" spans="1:1" x14ac:dyDescent="0.2">
      <c r="A33" s="408" t="s">
        <v>411</v>
      </c>
    </row>
    <row r="34" spans="1:1" x14ac:dyDescent="0.2">
      <c r="A34" s="408" t="s">
        <v>419</v>
      </c>
    </row>
    <row r="35" spans="1:1" x14ac:dyDescent="0.2">
      <c r="A35" s="408" t="s">
        <v>433</v>
      </c>
    </row>
    <row r="36" spans="1:1" x14ac:dyDescent="0.2">
      <c r="A36" s="408" t="s">
        <v>434</v>
      </c>
    </row>
    <row r="37" spans="1:1" x14ac:dyDescent="0.2">
      <c r="A37" s="408" t="s">
        <v>437</v>
      </c>
    </row>
    <row r="38" spans="1:1" x14ac:dyDescent="0.2">
      <c r="A38" s="408" t="s">
        <v>439</v>
      </c>
    </row>
  </sheetData>
  <hyperlinks>
    <hyperlink ref="A2" location="3.5.1.!A1" display="3.5.1. Az Egészségbiztosítási Alap bevételei és kiadásai, 2011" xr:uid="{C9D917D3-C21C-4F05-84DD-5E02576DFCE5}"/>
    <hyperlink ref="A3" location="3.5.2.!A1" display="3.5.2. A Nyugdíjbiztosítási Alap bevételei és kiadásai, 2011" xr:uid="{6503C5DE-9BD8-4DB4-9BB3-0A86D672CF91}"/>
    <hyperlink ref="A4" location="3.5.3.!A1" display="3.5.3. Nyugdíjbiztosítással kapcsolatos igények" xr:uid="{D40D73B0-F04D-4DE2-BDE9-946657D2258C}"/>
    <hyperlink ref="A5" location="3.5.4.!A1" display="3.5.4. Nyugdíjak, nyugdíjszerű ellátások" xr:uid="{56DED1D0-BFF2-465A-9293-C221452E4236}"/>
    <hyperlink ref="A6" location="3.5.5.!A1" display="3.5.5. Adott évben megállapított saját jogú nyugdíjak száma" xr:uid="{BEA1BA79-77D3-454D-ACEB-9DCD5037DAF1}"/>
    <hyperlink ref="A7" location="3.5.6.!A1" display="3.5.6. Nyugdíjban, ellátásban, járadékban és egyéb járandóságban részesülők száma az ellátástípus szerint, 2012. január [fő]" xr:uid="{0FEA7324-D195-45AE-A10F-40C9BFB38E27}"/>
    <hyperlink ref="A8" location="3.5.7.!A1" display="3.5.7. Nyugdíjban részesülők havi átlagos ellátási összege, 2012. január [Ft]" xr:uid="{22C60A19-1B28-4949-8400-6CB1656DBF16}"/>
    <hyperlink ref="A9" location="3.5.8.!A1" display="3.5.8. Saját jogon járó nyugdíjban és ellátásban részesülők száma a teljes ellátás havi összege szerint, 2012. január [fő]" xr:uid="{9CCDC8FA-9F71-4649-A174-4553C897D9B1}"/>
    <hyperlink ref="A10" location="3.5.9.!A1" display="3.5.9. Táppénz" xr:uid="{705637C4-EA2C-42DA-AD37-13218B8E3844}"/>
    <hyperlink ref="A11" location="3.5.10.!A1" display="3.5.10. Betegszabadság" xr:uid="{07DBADAF-CA15-4942-85F5-487CEBD27844}"/>
    <hyperlink ref="A12" location="3.5.11.!A1" display="3.5.11. Gyermekgondozási segély és díj" xr:uid="{F1A5ED18-186F-4A2C-A3B2-7F860F46614F}"/>
    <hyperlink ref="A13" location="3.5.12.!A1" display="3.5.12. A családi pótlék összefoglaló adatai" xr:uid="{F2F76B10-3314-49BE-A297-FF3F549F1E98}"/>
    <hyperlink ref="A14" location="3.5.13.!A1" display="3.5.13. A családi pótlékban részesülők száma [ezer]" xr:uid="{1C829324-4A85-4D95-9148-01793C7CF3F3}"/>
    <hyperlink ref="A15" location="3.5.14.!A1" display="3.5.14. A gyermekneveléssel kapcsolatos támogatások reálértékének alakulása [%]" xr:uid="{4680D040-AC1F-434A-B2CB-4BA704FEBC0B}"/>
    <hyperlink ref="A16" location="3.5.15.!A1" display="3.5.15. A gyermekvédelmi szakellátás alatt álló fiatalok korcsoportok szerint" xr:uid="{DE2921CA-4FF9-4C83-A762-E8384EC34C56}"/>
    <hyperlink ref="A17" location="3.5.16.!A1" display="3.5.16. A gyermekvédelmi szakellátásban részesülő gyermekek és fiatal felnőttek elhelyezése, 2011" xr:uid="{75B6CC32-5663-44F4-94EE-D6EB35794EF2}"/>
    <hyperlink ref="A18" location="3.5.17.!A1" display="3.5.17. A veszélyeztett, védelembe vett, gyámság alatt álló kiskorúak és a gondnokság alatt állók száma" xr:uid="{0B164F6B-10F3-4CA5-9466-BD33558EB17E}"/>
    <hyperlink ref="A19" location="3.5.18.!A1" display="3.5.18. Örökbefogadás" xr:uid="{A438FC98-C474-48BD-81D3-3FD48695F6AC}"/>
    <hyperlink ref="A20" location="3.5.19.!A1" display="3.5.19. Gyermekotthoni férőhelyek, nevelőszülők" xr:uid="{8B84E8C3-8A3E-484F-8813-366DBA836033}"/>
    <hyperlink ref="A21" location="3.5.20.!A1" display="3.5.20. Bölcsődék" xr:uid="{9DCF735E-0CB8-46F9-9729-891F8726B3E9}"/>
    <hyperlink ref="A22" location="3.5.21.!A1" display="3.5.21. A családsegítő és gyermekjóléti szolgálatok főbb adatai" xr:uid="{AF18A5D6-0854-4AE0-8C60-28FFA73640DA}"/>
    <hyperlink ref="A23" location="3.5.22.!A1" display="3.5.22. Gyermekjóléti ellátások" xr:uid="{2D29C958-A0AF-42D4-8F76-7D4C8970E038}"/>
    <hyperlink ref="A24" location="3.5.23.!A1" display="3.5.23. A házi segítségnyújtás és a szociális étkeztetés főbb adatai" xr:uid="{A5032E1E-EB73-49FD-8450-6B8EF66B2189}"/>
    <hyperlink ref="A25" location="3.5.24.!A1" display="3.5.24. Nappali ellátást nyújtó szociális intézmények" xr:uid="{7358B714-2A9A-4D2A-B931-06341337C666}"/>
    <hyperlink ref="A26" location="3.5.25.!A1" display="3.5.25. A tartós és átmeneti elhelyezést nyújtó szociális intézmények" xr:uid="{FCBC6AB9-1FA1-4301-86C1-272E60896E80}"/>
    <hyperlink ref="A27" location="3.5.26.!A1" display="3.5.26. A tartós és átmeneti elhelyezést nyújtó szociális intézményekben ellátottak száma típus szerint [fő]" xr:uid="{32BC6BB8-B52B-488C-A029-E3FD8DF9E589}"/>
    <hyperlink ref="A28" location="3.5.27.!A1" display="3.5.27. A tartós és az átmeneti elhelyezést nyújtó szociális intézményekben ellátottak száma fenntartók szerint [fő]" xr:uid="{9B8CAE31-E030-4CC9-975F-2AA3F1653656}"/>
    <hyperlink ref="A29" location="3.5.28.!A1" display="3.5.28. A tartós és átmeneti elhelyezést nyújtó szociális intézmények költség- és létszámadatai,  2011" xr:uid="{F45324DE-2B6C-4520-8C52-ADFD7667FC7F}"/>
    <hyperlink ref="A30" location="3.5.29.!A1" display="3.5.29. Önkormányzatok által nyújtott főbb rendszeres támogatások, 2010" xr:uid="{C922A5F9-84A7-4CE8-B941-905BCDE8D02A}"/>
    <hyperlink ref="A31" location="3.5.30.!A1" display="3.5.30. Önkormányzatok által nyújtott főbb eseti támogatások, 2010" xr:uid="{C7121749-3038-49C4-87E5-C24DAA28F9BB}"/>
    <hyperlink ref="A32" location="3.5.31.!A1" display="3.5.31. Nyugdíjban, ellátásban, járadékban és egyéb járandóságban részesülők születési év szerint, 2012. január [fő]" xr:uid="{A8321C29-DBC6-46CA-AF8A-18F8FE6188D1}"/>
    <hyperlink ref="A33" location="3.5.32.!A1" display="3.5.32. Nyugdíjak, ellátások, járadékok és egyéb járandóságok összege születési év szerint, 2012. január [Ft/fő]" xr:uid="{64CD41EF-D4AB-4695-B7CB-80FF4106065A}"/>
    <hyperlink ref="A34" location="3.5.33.!A1" display="3.5.33. A családi pótlék havi összege (január) [Ft]" xr:uid="{F8B4C182-FC41-4F83-8649-6F40B7AC684F}"/>
    <hyperlink ref="A35" location="3.5.34.!A1" display="3.5.34. Magán-nyugdíjpénztárak taglétszáma és a tagok fedezeti tartaléka a tag születési éve szerint, 2011" xr:uid="{C9080161-8DB2-464E-85DA-81A21EF79D54}"/>
    <hyperlink ref="A36" location="3.5.35.!A1" display="3.5.35. Önkéntes nyugdíjpénztárak taglétszáma és a tagok fedezeti tartaléka a tag születési éve szerint, 2011" xr:uid="{B6220EB1-D0FD-4681-9F38-79ABFFE97DB4}"/>
    <hyperlink ref="A37" location="3.5.36.!A1" display="3.5.36. Magán-nyugdíjpénztári tagdíjak a tag születési éve szerint, 2011" xr:uid="{85D9C98B-0195-4980-B4D8-5F3528CFB393}"/>
    <hyperlink ref="A38" location="3.5.37.!A1" display="3.5.37. Önkéntes nyugdíjpénztári tagdíjak a tag születési éve szerint, 2011" xr:uid="{840DF71C-AEF9-487D-A9C5-FA20383E19D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4742B-E67B-4724-BBB7-36458BBB9B34}">
  <dimension ref="A1:E15"/>
  <sheetViews>
    <sheetView workbookViewId="0"/>
  </sheetViews>
  <sheetFormatPr defaultRowHeight="11.25" x14ac:dyDescent="0.2"/>
  <cols>
    <col min="1" max="1" width="33" style="143" customWidth="1"/>
    <col min="2" max="2" width="8.5703125" style="143" customWidth="1"/>
    <col min="3" max="16384" width="9.140625" style="143"/>
  </cols>
  <sheetData>
    <row r="1" spans="1:5" s="144" customFormat="1" ht="12" thickBot="1" x14ac:dyDescent="0.3">
      <c r="A1" s="162" t="s">
        <v>170</v>
      </c>
    </row>
    <row r="2" spans="1:5" x14ac:dyDescent="0.2">
      <c r="A2" s="161" t="s">
        <v>81</v>
      </c>
      <c r="B2" s="160">
        <v>2000</v>
      </c>
      <c r="C2" s="160">
        <v>2009</v>
      </c>
      <c r="D2" s="160">
        <v>2010</v>
      </c>
      <c r="E2" s="160">
        <v>2011</v>
      </c>
    </row>
    <row r="3" spans="1:5" s="148" customFormat="1" x14ac:dyDescent="0.2">
      <c r="A3" s="143" t="s">
        <v>169</v>
      </c>
      <c r="B3" s="151">
        <v>3465</v>
      </c>
      <c r="C3" s="151">
        <v>3412.7130000000006</v>
      </c>
      <c r="D3" s="150">
        <v>3473</v>
      </c>
      <c r="E3" s="149">
        <v>3511</v>
      </c>
    </row>
    <row r="4" spans="1:5" s="148" customFormat="1" x14ac:dyDescent="0.2">
      <c r="A4" s="143" t="s">
        <v>168</v>
      </c>
      <c r="B4" s="151">
        <v>112</v>
      </c>
      <c r="C4" s="159">
        <v>89.738</v>
      </c>
      <c r="D4" s="150">
        <v>76</v>
      </c>
      <c r="E4" s="149">
        <v>62.079000000000001</v>
      </c>
    </row>
    <row r="5" spans="1:5" x14ac:dyDescent="0.2">
      <c r="A5" s="155" t="s">
        <v>167</v>
      </c>
      <c r="B5" s="147">
        <v>98</v>
      </c>
      <c r="C5" s="151">
        <v>74.051000000000002</v>
      </c>
      <c r="D5" s="146">
        <v>62</v>
      </c>
      <c r="E5" s="158">
        <v>51.008000000000003</v>
      </c>
    </row>
    <row r="6" spans="1:5" x14ac:dyDescent="0.2">
      <c r="A6" s="155" t="s">
        <v>166</v>
      </c>
      <c r="B6" s="147">
        <v>14</v>
      </c>
      <c r="C6" s="151">
        <v>15.685</v>
      </c>
      <c r="D6" s="146">
        <v>15</v>
      </c>
      <c r="E6" s="158">
        <v>11.061999999999999</v>
      </c>
    </row>
    <row r="7" spans="1:5" s="148" customFormat="1" x14ac:dyDescent="0.2">
      <c r="A7" s="143" t="s">
        <v>165</v>
      </c>
      <c r="B7" s="2">
        <v>3.2</v>
      </c>
      <c r="C7" s="2">
        <v>2.6</v>
      </c>
      <c r="D7" s="157">
        <v>2.2000000000000002</v>
      </c>
      <c r="E7" s="156">
        <v>1.8</v>
      </c>
    </row>
    <row r="8" spans="1:5" s="148" customFormat="1" x14ac:dyDescent="0.2">
      <c r="A8" s="143" t="s">
        <v>164</v>
      </c>
      <c r="B8" s="2">
        <v>41.2</v>
      </c>
      <c r="C8" s="2">
        <v>32.754410999999998</v>
      </c>
      <c r="D8" s="157">
        <v>27.9</v>
      </c>
      <c r="E8" s="156">
        <v>22.7</v>
      </c>
    </row>
    <row r="9" spans="1:5" x14ac:dyDescent="0.2">
      <c r="A9" s="143" t="s">
        <v>163</v>
      </c>
      <c r="B9" s="154">
        <v>11.9</v>
      </c>
      <c r="C9" s="2">
        <v>9.6</v>
      </c>
      <c r="D9" s="153">
        <v>8</v>
      </c>
      <c r="E9" s="152">
        <v>6.5</v>
      </c>
    </row>
    <row r="10" spans="1:5" s="148" customFormat="1" x14ac:dyDescent="0.2">
      <c r="A10" s="143" t="s">
        <v>162</v>
      </c>
      <c r="B10" s="2">
        <v>29</v>
      </c>
      <c r="C10" s="2">
        <v>29</v>
      </c>
      <c r="D10" s="157">
        <v>27</v>
      </c>
      <c r="E10" s="156">
        <v>25.2</v>
      </c>
    </row>
    <row r="11" spans="1:5" s="148" customFormat="1" x14ac:dyDescent="0.2">
      <c r="A11" s="143" t="s">
        <v>73</v>
      </c>
      <c r="B11" s="2"/>
      <c r="C11" s="2"/>
      <c r="D11" s="157"/>
      <c r="E11" s="156"/>
    </row>
    <row r="12" spans="1:5" x14ac:dyDescent="0.2">
      <c r="A12" s="155" t="s">
        <v>161</v>
      </c>
      <c r="B12" s="154">
        <v>27</v>
      </c>
      <c r="C12" s="2">
        <v>27.2</v>
      </c>
      <c r="D12" s="153">
        <v>24.8</v>
      </c>
      <c r="E12" s="152">
        <v>23.4</v>
      </c>
    </row>
    <row r="13" spans="1:5" x14ac:dyDescent="0.2">
      <c r="A13" s="155" t="s">
        <v>160</v>
      </c>
      <c r="B13" s="154">
        <v>51</v>
      </c>
      <c r="C13" s="2">
        <v>42.3</v>
      </c>
      <c r="D13" s="153">
        <v>42.1</v>
      </c>
      <c r="E13" s="152">
        <v>39.299999999999997</v>
      </c>
    </row>
    <row r="14" spans="1:5" s="148" customFormat="1" x14ac:dyDescent="0.2">
      <c r="A14" s="143" t="s">
        <v>159</v>
      </c>
      <c r="B14" s="151">
        <v>56140</v>
      </c>
      <c r="C14" s="151">
        <v>101570.9139</v>
      </c>
      <c r="D14" s="150">
        <v>74138</v>
      </c>
      <c r="E14" s="149">
        <v>60501</v>
      </c>
    </row>
    <row r="15" spans="1:5" s="144" customFormat="1" x14ac:dyDescent="0.2">
      <c r="A15" s="143" t="s">
        <v>158</v>
      </c>
      <c r="B15" s="147">
        <v>1364</v>
      </c>
      <c r="C15" s="147">
        <v>3101</v>
      </c>
      <c r="D15" s="146">
        <v>2662</v>
      </c>
      <c r="E15" s="145">
        <v>2670</v>
      </c>
    </row>
  </sheetData>
  <pageMargins left="0.75" right="0.75" top="1" bottom="1" header="0.5" footer="0.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35C5-979D-4893-8EC9-B993F25696E8}">
  <dimension ref="A1:E7"/>
  <sheetViews>
    <sheetView workbookViewId="0"/>
  </sheetViews>
  <sheetFormatPr defaultRowHeight="11.25" x14ac:dyDescent="0.2"/>
  <cols>
    <col min="1" max="1" width="40.28515625" style="143" customWidth="1"/>
    <col min="2" max="2" width="11" style="143" customWidth="1"/>
    <col min="3" max="3" width="8.7109375" style="143" customWidth="1"/>
    <col min="4" max="16384" width="9.140625" style="143"/>
  </cols>
  <sheetData>
    <row r="1" spans="1:5" s="144" customFormat="1" ht="12" thickBot="1" x14ac:dyDescent="0.3">
      <c r="A1" s="162" t="s">
        <v>176</v>
      </c>
    </row>
    <row r="2" spans="1:5" x14ac:dyDescent="0.2">
      <c r="A2" s="169" t="s">
        <v>81</v>
      </c>
      <c r="B2" s="160">
        <v>2000</v>
      </c>
      <c r="C2" s="160">
        <v>2009</v>
      </c>
      <c r="D2" s="160">
        <v>2010</v>
      </c>
      <c r="E2" s="160">
        <v>2011</v>
      </c>
    </row>
    <row r="3" spans="1:5" s="148" customFormat="1" x14ac:dyDescent="0.2">
      <c r="A3" s="120" t="s">
        <v>175</v>
      </c>
      <c r="B3" s="168">
        <v>13.3</v>
      </c>
      <c r="C3" s="167">
        <v>10.113041000000001</v>
      </c>
      <c r="D3" s="167">
        <v>9.3000000000000007</v>
      </c>
      <c r="E3" s="148">
        <v>9.1999999999999993</v>
      </c>
    </row>
    <row r="4" spans="1:5" s="152" customFormat="1" x14ac:dyDescent="0.2">
      <c r="A4" s="166" t="s">
        <v>174</v>
      </c>
      <c r="B4" s="165">
        <v>9.8000000000000007</v>
      </c>
      <c r="C4" s="164">
        <v>7.6386240000000001</v>
      </c>
      <c r="D4" s="164">
        <v>7</v>
      </c>
      <c r="E4" s="152">
        <v>6.5</v>
      </c>
    </row>
    <row r="5" spans="1:5" s="163" customFormat="1" x14ac:dyDescent="0.2">
      <c r="A5" s="117" t="s">
        <v>173</v>
      </c>
      <c r="B5" s="151">
        <v>38</v>
      </c>
      <c r="C5" s="151">
        <v>29.155000000000001</v>
      </c>
      <c r="D5" s="151">
        <v>27</v>
      </c>
      <c r="E5" s="151">
        <v>25</v>
      </c>
    </row>
    <row r="6" spans="1:5" x14ac:dyDescent="0.2">
      <c r="A6" s="117" t="s">
        <v>172</v>
      </c>
      <c r="B6" s="151">
        <v>24741</v>
      </c>
      <c r="C6" s="151">
        <v>44526.058900000004</v>
      </c>
      <c r="D6" s="151">
        <v>37681</v>
      </c>
      <c r="E6" s="151">
        <v>35840</v>
      </c>
    </row>
    <row r="7" spans="1:5" x14ac:dyDescent="0.2">
      <c r="A7" s="117" t="s">
        <v>171</v>
      </c>
      <c r="B7" s="151">
        <v>2516</v>
      </c>
      <c r="C7" s="151">
        <v>5829</v>
      </c>
      <c r="D7" s="151">
        <v>5350</v>
      </c>
      <c r="E7" s="151">
        <v>5546</v>
      </c>
    </row>
  </sheetData>
  <pageMargins left="0.75" right="0.75" top="1" bottom="1" header="0.5" footer="0.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CB97C-9F52-4ECD-AF4F-5951C22A754D}">
  <dimension ref="A1:E11"/>
  <sheetViews>
    <sheetView workbookViewId="0"/>
  </sheetViews>
  <sheetFormatPr defaultRowHeight="11.25" x14ac:dyDescent="0.2"/>
  <cols>
    <col min="1" max="1" width="53.85546875" style="143" customWidth="1"/>
    <col min="2" max="3" width="8.7109375" style="143" customWidth="1"/>
    <col min="4" max="4" width="7.5703125" style="143" customWidth="1"/>
    <col min="5" max="16384" width="9.140625" style="143"/>
  </cols>
  <sheetData>
    <row r="1" spans="1:5" ht="12" thickBot="1" x14ac:dyDescent="0.25">
      <c r="A1" s="110" t="s">
        <v>184</v>
      </c>
    </row>
    <row r="2" spans="1:5" s="163" customFormat="1" x14ac:dyDescent="0.25">
      <c r="A2" s="169" t="s">
        <v>81</v>
      </c>
      <c r="B2" s="160">
        <v>2000</v>
      </c>
      <c r="C2" s="160">
        <v>2009</v>
      </c>
      <c r="D2" s="160">
        <v>2010</v>
      </c>
      <c r="E2" s="160">
        <v>2011</v>
      </c>
    </row>
    <row r="3" spans="1:5" ht="11.25" customHeight="1" x14ac:dyDescent="0.2">
      <c r="A3" s="117" t="s">
        <v>183</v>
      </c>
      <c r="B3" s="177">
        <v>0.53</v>
      </c>
      <c r="C3" s="176">
        <v>0.5900978676844113</v>
      </c>
      <c r="D3" s="176">
        <v>0.57999999999999996</v>
      </c>
      <c r="E3" s="176">
        <v>0.54</v>
      </c>
    </row>
    <row r="4" spans="1:5" x14ac:dyDescent="0.2">
      <c r="A4" s="359" t="s">
        <v>182</v>
      </c>
      <c r="B4" s="359"/>
      <c r="C4" s="359"/>
      <c r="D4" s="359"/>
      <c r="E4" s="359"/>
    </row>
    <row r="5" spans="1:5" x14ac:dyDescent="0.2">
      <c r="A5" s="173" t="s">
        <v>181</v>
      </c>
      <c r="B5" s="175">
        <v>192.8</v>
      </c>
      <c r="C5" s="172">
        <v>174.15299999999999</v>
      </c>
      <c r="D5" s="172">
        <v>178.5</v>
      </c>
      <c r="E5" s="172">
        <v>169.7</v>
      </c>
    </row>
    <row r="6" spans="1:5" x14ac:dyDescent="0.2">
      <c r="A6" s="117" t="s">
        <v>178</v>
      </c>
      <c r="B6" s="174">
        <v>38418</v>
      </c>
      <c r="C6" s="171">
        <v>64192</v>
      </c>
      <c r="D6" s="171">
        <v>65103</v>
      </c>
      <c r="E6" s="171">
        <v>62991</v>
      </c>
    </row>
    <row r="7" spans="1:5" x14ac:dyDescent="0.2">
      <c r="A7" s="117" t="s">
        <v>177</v>
      </c>
      <c r="B7" s="174">
        <v>16601</v>
      </c>
      <c r="C7" s="171">
        <v>30716</v>
      </c>
      <c r="D7" s="171">
        <v>30388</v>
      </c>
      <c r="E7" s="171">
        <v>30929</v>
      </c>
    </row>
    <row r="8" spans="1:5" x14ac:dyDescent="0.2">
      <c r="A8" s="347" t="s">
        <v>180</v>
      </c>
      <c r="B8" s="347"/>
      <c r="C8" s="347"/>
      <c r="D8" s="347"/>
      <c r="E8" s="347"/>
    </row>
    <row r="9" spans="1:5" x14ac:dyDescent="0.2">
      <c r="A9" s="173" t="s">
        <v>179</v>
      </c>
      <c r="B9" s="172">
        <v>54</v>
      </c>
      <c r="C9" s="172">
        <v>95.05</v>
      </c>
      <c r="D9" s="172">
        <v>94.7</v>
      </c>
      <c r="E9" s="172">
        <v>87.7</v>
      </c>
    </row>
    <row r="10" spans="1:5" x14ac:dyDescent="0.2">
      <c r="A10" s="117" t="s">
        <v>178</v>
      </c>
      <c r="B10" s="171">
        <v>20381</v>
      </c>
      <c r="C10" s="171">
        <v>89793</v>
      </c>
      <c r="D10" s="171">
        <v>92435</v>
      </c>
      <c r="E10" s="171">
        <v>88375</v>
      </c>
    </row>
    <row r="11" spans="1:5" x14ac:dyDescent="0.2">
      <c r="A11" s="117" t="s">
        <v>177</v>
      </c>
      <c r="B11" s="171">
        <v>31448</v>
      </c>
      <c r="C11" s="170">
        <v>78725</v>
      </c>
      <c r="D11" s="170">
        <v>81356</v>
      </c>
      <c r="E11" s="170">
        <v>83959</v>
      </c>
    </row>
  </sheetData>
  <mergeCells count="2">
    <mergeCell ref="A4:E4"/>
    <mergeCell ref="A8:E8"/>
  </mergeCells>
  <pageMargins left="0.75" right="0.75" top="1" bottom="1" header="0.5" footer="0.5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3A4AF-B231-450C-9998-02CE14186BE7}">
  <dimension ref="A1:E8"/>
  <sheetViews>
    <sheetView workbookViewId="0"/>
  </sheetViews>
  <sheetFormatPr defaultRowHeight="11.25" x14ac:dyDescent="0.2"/>
  <cols>
    <col min="1" max="1" width="49" style="143" customWidth="1"/>
    <col min="2" max="3" width="9" style="143" customWidth="1"/>
    <col min="4" max="4" width="9.140625" style="143"/>
    <col min="5" max="5" width="8.5703125" style="143" customWidth="1"/>
    <col min="6" max="16384" width="9.140625" style="143"/>
  </cols>
  <sheetData>
    <row r="1" spans="1:5" ht="12" thickBot="1" x14ac:dyDescent="0.25">
      <c r="A1" s="110" t="s">
        <v>191</v>
      </c>
    </row>
    <row r="2" spans="1:5" x14ac:dyDescent="0.2">
      <c r="A2" s="184" t="s">
        <v>81</v>
      </c>
      <c r="B2" s="183">
        <v>2008</v>
      </c>
      <c r="C2" s="160">
        <v>2009</v>
      </c>
      <c r="D2" s="160">
        <v>2010</v>
      </c>
      <c r="E2" s="183">
        <v>2011</v>
      </c>
    </row>
    <row r="3" spans="1:5" s="148" customFormat="1" x14ac:dyDescent="0.2">
      <c r="A3" s="173" t="s">
        <v>190</v>
      </c>
      <c r="B3" s="182">
        <v>1246.6400000000001</v>
      </c>
      <c r="C3" s="182">
        <v>1245.893</v>
      </c>
      <c r="D3" s="182">
        <v>1224</v>
      </c>
      <c r="E3" s="182">
        <v>1190.7070000000001</v>
      </c>
    </row>
    <row r="4" spans="1:5" s="148" customFormat="1" x14ac:dyDescent="0.2">
      <c r="A4" s="173" t="s">
        <v>189</v>
      </c>
      <c r="B4" s="165">
        <v>2028.9469999999999</v>
      </c>
      <c r="C4" s="165">
        <v>2029.771</v>
      </c>
      <c r="D4" s="165">
        <v>1993.9</v>
      </c>
      <c r="E4" s="165">
        <v>1933.498</v>
      </c>
    </row>
    <row r="5" spans="1:5" ht="12" customHeight="1" x14ac:dyDescent="0.2">
      <c r="A5" s="117" t="s">
        <v>188</v>
      </c>
      <c r="B5" s="164">
        <v>101.23607032123958</v>
      </c>
      <c r="C5" s="164">
        <v>103.2</v>
      </c>
      <c r="D5" s="164">
        <v>101.4</v>
      </c>
      <c r="E5" s="164">
        <v>97.066587949021283</v>
      </c>
    </row>
    <row r="6" spans="1:5" x14ac:dyDescent="0.2">
      <c r="A6" s="117" t="s">
        <v>187</v>
      </c>
      <c r="B6" s="181">
        <v>366.83093394799999</v>
      </c>
      <c r="C6" s="181">
        <v>366.65100000000001</v>
      </c>
      <c r="D6" s="181">
        <v>359</v>
      </c>
      <c r="E6" s="181">
        <v>350.471691803</v>
      </c>
    </row>
    <row r="7" spans="1:5" x14ac:dyDescent="0.2">
      <c r="A7" s="180" t="s">
        <v>186</v>
      </c>
      <c r="B7" s="179">
        <v>1.3780015000000001</v>
      </c>
      <c r="C7" s="179">
        <v>1.4050679169171634</v>
      </c>
      <c r="D7" s="164">
        <v>1.3</v>
      </c>
      <c r="E7" s="164">
        <v>1.2</v>
      </c>
    </row>
    <row r="8" spans="1:5" s="148" customFormat="1" x14ac:dyDescent="0.2">
      <c r="A8" s="120" t="s">
        <v>185</v>
      </c>
      <c r="B8" s="178">
        <f>B6/B3*1000000/12</f>
        <v>24521.308874788767</v>
      </c>
      <c r="C8" s="178">
        <v>24524</v>
      </c>
      <c r="D8" s="178">
        <v>24442</v>
      </c>
      <c r="E8" s="178">
        <v>24528.262886601548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8DE3-3EF3-4C55-B8FC-4DD43E70E693}">
  <dimension ref="A1:F13"/>
  <sheetViews>
    <sheetView workbookViewId="0"/>
  </sheetViews>
  <sheetFormatPr defaultRowHeight="11.25" x14ac:dyDescent="0.2"/>
  <cols>
    <col min="1" max="1" width="32.140625" style="143" customWidth="1"/>
    <col min="2" max="4" width="9" style="143" customWidth="1"/>
    <col min="5" max="5" width="12.5703125" style="143" customWidth="1"/>
    <col min="6" max="6" width="9.85546875" style="143" customWidth="1"/>
    <col min="7" max="16384" width="9.140625" style="143"/>
  </cols>
  <sheetData>
    <row r="1" spans="1:6" ht="12" thickBot="1" x14ac:dyDescent="0.25">
      <c r="A1" s="110" t="s">
        <v>205</v>
      </c>
      <c r="B1" s="191"/>
      <c r="C1" s="191"/>
      <c r="D1" s="191"/>
      <c r="E1" s="163"/>
      <c r="F1" s="163"/>
    </row>
    <row r="2" spans="1:6" ht="23.25" thickBot="1" x14ac:dyDescent="0.25">
      <c r="A2" s="367" t="s">
        <v>204</v>
      </c>
      <c r="B2" s="369" t="s">
        <v>203</v>
      </c>
      <c r="C2" s="370"/>
      <c r="D2" s="370"/>
      <c r="E2" s="371"/>
      <c r="F2" s="190" t="s">
        <v>202</v>
      </c>
    </row>
    <row r="3" spans="1:6" ht="22.5" x14ac:dyDescent="0.2">
      <c r="A3" s="368"/>
      <c r="B3" s="189" t="s">
        <v>201</v>
      </c>
      <c r="C3" s="189" t="s">
        <v>200</v>
      </c>
      <c r="D3" s="189" t="s">
        <v>199</v>
      </c>
      <c r="E3" s="372" t="s">
        <v>198</v>
      </c>
      <c r="F3" s="373"/>
    </row>
    <row r="4" spans="1:6" s="148" customFormat="1" x14ac:dyDescent="0.2">
      <c r="A4" s="120" t="s">
        <v>197</v>
      </c>
      <c r="B4" s="168">
        <v>1275.2</v>
      </c>
      <c r="C4" s="167">
        <v>1219.586</v>
      </c>
      <c r="D4" s="167">
        <v>1219.586</v>
      </c>
      <c r="E4" s="168">
        <v>1175.1370000000002</v>
      </c>
      <c r="F4" s="168">
        <f>SUM(F11,F8,F5)</f>
        <v>1941.4459999999999</v>
      </c>
    </row>
    <row r="5" spans="1:6" x14ac:dyDescent="0.2">
      <c r="A5" s="180" t="s">
        <v>196</v>
      </c>
      <c r="B5" s="165">
        <f>SUM(B6+B7)</f>
        <v>667.6</v>
      </c>
      <c r="C5" s="164">
        <v>614.48500000000001</v>
      </c>
      <c r="D5" s="164">
        <v>614.48500000000001</v>
      </c>
      <c r="E5" s="152">
        <v>595.09300000000007</v>
      </c>
      <c r="F5" s="185">
        <v>595.14</v>
      </c>
    </row>
    <row r="6" spans="1:6" x14ac:dyDescent="0.2">
      <c r="A6" s="186" t="s">
        <v>193</v>
      </c>
      <c r="B6" s="165">
        <v>196.6</v>
      </c>
      <c r="C6" s="164">
        <v>202.67400000000001</v>
      </c>
      <c r="D6" s="164">
        <v>202.67400000000001</v>
      </c>
      <c r="E6" s="152">
        <v>197.358</v>
      </c>
      <c r="F6" s="185">
        <v>197.38</v>
      </c>
    </row>
    <row r="7" spans="1:6" x14ac:dyDescent="0.2">
      <c r="A7" s="186" t="s">
        <v>192</v>
      </c>
      <c r="B7" s="165">
        <v>471</v>
      </c>
      <c r="C7" s="164">
        <v>411.81099999999998</v>
      </c>
      <c r="D7" s="164">
        <v>411.81099999999998</v>
      </c>
      <c r="E7" s="152">
        <v>397.73500000000001</v>
      </c>
      <c r="F7" s="185">
        <v>397.76</v>
      </c>
    </row>
    <row r="8" spans="1:6" s="148" customFormat="1" x14ac:dyDescent="0.2">
      <c r="A8" s="188" t="s">
        <v>195</v>
      </c>
      <c r="B8" s="168">
        <f>SUM(B9+B10)</f>
        <v>457.1</v>
      </c>
      <c r="C8" s="167">
        <v>427.89499999999998</v>
      </c>
      <c r="D8" s="167">
        <v>427.89499999999998</v>
      </c>
      <c r="E8" s="156">
        <v>407.726</v>
      </c>
      <c r="F8" s="185">
        <v>788.65099999999995</v>
      </c>
    </row>
    <row r="9" spans="1:6" x14ac:dyDescent="0.2">
      <c r="A9" s="186" t="s">
        <v>193</v>
      </c>
      <c r="B9" s="165">
        <v>71</v>
      </c>
      <c r="C9" s="164">
        <v>84.995999999999995</v>
      </c>
      <c r="D9" s="164">
        <v>84.995999999999995</v>
      </c>
      <c r="E9" s="152">
        <v>83.668000000000006</v>
      </c>
      <c r="F9" s="185">
        <v>160.678</v>
      </c>
    </row>
    <row r="10" spans="1:6" x14ac:dyDescent="0.2">
      <c r="A10" s="186" t="s">
        <v>192</v>
      </c>
      <c r="B10" s="165">
        <v>386.1</v>
      </c>
      <c r="C10" s="164">
        <v>342.899</v>
      </c>
      <c r="D10" s="164">
        <v>342.899</v>
      </c>
      <c r="E10" s="152">
        <v>324.05799999999999</v>
      </c>
      <c r="F10" s="185">
        <v>627.97299999999996</v>
      </c>
    </row>
    <row r="11" spans="1:6" s="148" customFormat="1" x14ac:dyDescent="0.2">
      <c r="A11" s="120" t="s">
        <v>194</v>
      </c>
      <c r="B11" s="168">
        <f>SUM(B12+B13)</f>
        <v>150.5</v>
      </c>
      <c r="C11" s="167">
        <v>177.20599999999999</v>
      </c>
      <c r="D11" s="167">
        <v>177.20599999999999</v>
      </c>
      <c r="E11" s="156">
        <v>172.31799999999998</v>
      </c>
      <c r="F11" s="185">
        <v>557.65499999999997</v>
      </c>
    </row>
    <row r="12" spans="1:6" x14ac:dyDescent="0.2">
      <c r="A12" s="186" t="s">
        <v>193</v>
      </c>
      <c r="B12" s="165">
        <v>21.9</v>
      </c>
      <c r="C12" s="164">
        <v>35.643999999999998</v>
      </c>
      <c r="D12" s="164">
        <v>35.643999999999998</v>
      </c>
      <c r="E12" s="152">
        <v>36.808999999999997</v>
      </c>
      <c r="F12" s="187">
        <v>123.084</v>
      </c>
    </row>
    <row r="13" spans="1:6" x14ac:dyDescent="0.2">
      <c r="A13" s="186" t="s">
        <v>192</v>
      </c>
      <c r="B13" s="165">
        <v>128.6</v>
      </c>
      <c r="C13" s="164">
        <v>141.56200000000001</v>
      </c>
      <c r="D13" s="164">
        <v>141.56200000000001</v>
      </c>
      <c r="E13" s="152">
        <v>135.50899999999999</v>
      </c>
      <c r="F13" s="185">
        <v>434.57100000000003</v>
      </c>
    </row>
  </sheetData>
  <mergeCells count="3">
    <mergeCell ref="A2:A3"/>
    <mergeCell ref="B2:E2"/>
    <mergeCell ref="E3:F3"/>
  </mergeCells>
  <pageMargins left="0.75" right="0.75" top="1" bottom="1" header="0.5" footer="0.5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C557D-4A1D-40A7-86A2-F7A12E435F0E}">
  <dimension ref="A1:E10"/>
  <sheetViews>
    <sheetView workbookViewId="0"/>
  </sheetViews>
  <sheetFormatPr defaultRowHeight="11.25" x14ac:dyDescent="0.2"/>
  <cols>
    <col min="1" max="1" width="51.85546875" style="148" customWidth="1"/>
    <col min="2" max="16384" width="9.140625" style="148"/>
  </cols>
  <sheetData>
    <row r="1" spans="1:5" ht="12" thickBot="1" x14ac:dyDescent="0.25">
      <c r="A1" s="197" t="s">
        <v>211</v>
      </c>
      <c r="B1" s="22"/>
      <c r="C1" s="196"/>
    </row>
    <row r="2" spans="1:5" x14ac:dyDescent="0.2">
      <c r="A2" s="195" t="s">
        <v>81</v>
      </c>
      <c r="B2" s="194">
        <v>2000</v>
      </c>
      <c r="C2" s="194">
        <v>2009</v>
      </c>
      <c r="D2" s="194">
        <v>2010</v>
      </c>
      <c r="E2" s="194">
        <v>2011</v>
      </c>
    </row>
    <row r="3" spans="1:5" x14ac:dyDescent="0.2">
      <c r="A3" s="374" t="s">
        <v>90</v>
      </c>
      <c r="B3" s="374"/>
      <c r="C3" s="374"/>
      <c r="D3" s="374"/>
      <c r="E3" s="374"/>
    </row>
    <row r="4" spans="1:5" x14ac:dyDescent="0.2">
      <c r="A4" s="193" t="s">
        <v>208</v>
      </c>
      <c r="B4" s="2" t="s">
        <v>99</v>
      </c>
      <c r="C4" s="192">
        <v>102.2</v>
      </c>
      <c r="D4" s="192">
        <v>98.5</v>
      </c>
      <c r="E4" s="192">
        <v>99.3</v>
      </c>
    </row>
    <row r="5" spans="1:5" x14ac:dyDescent="0.2">
      <c r="A5" s="193" t="s">
        <v>210</v>
      </c>
      <c r="B5" s="187">
        <v>99.9</v>
      </c>
      <c r="C5" s="192">
        <v>93.9</v>
      </c>
      <c r="D5" s="192">
        <v>94.3</v>
      </c>
      <c r="E5" s="192">
        <v>98</v>
      </c>
    </row>
    <row r="6" spans="1:5" x14ac:dyDescent="0.2">
      <c r="A6" s="193" t="s">
        <v>209</v>
      </c>
      <c r="B6" s="187">
        <v>91.4</v>
      </c>
      <c r="C6" s="192">
        <v>96</v>
      </c>
      <c r="D6" s="192">
        <v>95</v>
      </c>
      <c r="E6" s="192">
        <v>96.6</v>
      </c>
    </row>
    <row r="7" spans="1:5" x14ac:dyDescent="0.2">
      <c r="A7" s="374" t="s">
        <v>91</v>
      </c>
      <c r="B7" s="374"/>
      <c r="C7" s="374"/>
      <c r="D7" s="374"/>
      <c r="E7" s="374"/>
    </row>
    <row r="8" spans="1:5" x14ac:dyDescent="0.2">
      <c r="A8" s="193" t="s">
        <v>208</v>
      </c>
      <c r="B8" s="187">
        <v>100</v>
      </c>
      <c r="C8" s="192">
        <v>151.48461700921524</v>
      </c>
      <c r="D8" s="192">
        <v>149.23475034702213</v>
      </c>
      <c r="E8" s="192">
        <v>148.23832995914674</v>
      </c>
    </row>
    <row r="9" spans="1:5" x14ac:dyDescent="0.2">
      <c r="A9" s="193" t="s">
        <v>207</v>
      </c>
      <c r="B9" s="187">
        <v>100</v>
      </c>
      <c r="C9" s="192">
        <v>111.95748762583855</v>
      </c>
      <c r="D9" s="192">
        <v>105.58813396762135</v>
      </c>
      <c r="E9" s="192">
        <v>103.44077274126778</v>
      </c>
    </row>
    <row r="10" spans="1:5" x14ac:dyDescent="0.2">
      <c r="A10" s="193" t="s">
        <v>206</v>
      </c>
      <c r="B10" s="187">
        <v>100</v>
      </c>
      <c r="C10" s="192">
        <v>174.67296749281761</v>
      </c>
      <c r="D10" s="192">
        <v>165.95702563693357</v>
      </c>
      <c r="E10" s="192">
        <v>160.30014712479257</v>
      </c>
    </row>
  </sheetData>
  <mergeCells count="2">
    <mergeCell ref="A3:E3"/>
    <mergeCell ref="A7:E7"/>
  </mergeCells>
  <pageMargins left="0.75" right="0.75" top="1" bottom="1" header="0.5" footer="0.5"/>
  <headerFooter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B828F-CDC3-45B6-A4A4-84CCA3A91B47}">
  <dimension ref="A1:E22"/>
  <sheetViews>
    <sheetView workbookViewId="0"/>
  </sheetViews>
  <sheetFormatPr defaultRowHeight="11.25" x14ac:dyDescent="0.2"/>
  <cols>
    <col min="1" max="1" width="20" style="1" customWidth="1"/>
    <col min="2" max="5" width="9.28515625" style="1" customWidth="1"/>
    <col min="6" max="16384" width="9.140625" style="1"/>
  </cols>
  <sheetData>
    <row r="1" spans="1:5" s="215" customFormat="1" ht="12" thickBot="1" x14ac:dyDescent="0.3">
      <c r="A1" s="217" t="s">
        <v>223</v>
      </c>
      <c r="B1" s="216"/>
      <c r="C1" s="216"/>
    </row>
    <row r="2" spans="1:5" x14ac:dyDescent="0.2">
      <c r="A2" s="24" t="s">
        <v>222</v>
      </c>
      <c r="B2" s="194">
        <v>2000</v>
      </c>
      <c r="C2" s="194">
        <v>2009</v>
      </c>
      <c r="D2" s="194">
        <v>2010</v>
      </c>
      <c r="E2" s="194">
        <v>2011</v>
      </c>
    </row>
    <row r="3" spans="1:5" x14ac:dyDescent="0.2">
      <c r="A3" s="346" t="s">
        <v>221</v>
      </c>
      <c r="B3" s="346"/>
      <c r="C3" s="346"/>
      <c r="D3" s="346"/>
      <c r="E3" s="346"/>
    </row>
    <row r="4" spans="1:5" x14ac:dyDescent="0.2">
      <c r="A4" s="207" t="s">
        <v>219</v>
      </c>
      <c r="B4" s="210">
        <v>2066</v>
      </c>
      <c r="C4" s="214">
        <v>2074</v>
      </c>
      <c r="D4" s="214">
        <v>2065</v>
      </c>
      <c r="E4" s="147">
        <v>2129</v>
      </c>
    </row>
    <row r="5" spans="1:5" x14ac:dyDescent="0.2">
      <c r="A5" s="207" t="s">
        <v>218</v>
      </c>
      <c r="B5" s="210">
        <v>1357</v>
      </c>
      <c r="C5" s="214">
        <v>1244</v>
      </c>
      <c r="D5" s="214">
        <v>1288</v>
      </c>
      <c r="E5" s="147">
        <v>1370</v>
      </c>
    </row>
    <row r="6" spans="1:5" x14ac:dyDescent="0.2">
      <c r="A6" s="207" t="s">
        <v>217</v>
      </c>
      <c r="B6" s="210">
        <v>3270</v>
      </c>
      <c r="C6" s="214">
        <v>3114</v>
      </c>
      <c r="D6" s="214">
        <v>3228</v>
      </c>
      <c r="E6" s="147">
        <v>3238</v>
      </c>
    </row>
    <row r="7" spans="1:5" x14ac:dyDescent="0.2">
      <c r="A7" s="207" t="s">
        <v>216</v>
      </c>
      <c r="B7" s="210">
        <v>2122</v>
      </c>
      <c r="C7" s="214">
        <v>1933</v>
      </c>
      <c r="D7" s="214">
        <v>1942</v>
      </c>
      <c r="E7" s="147">
        <v>2084</v>
      </c>
    </row>
    <row r="8" spans="1:5" x14ac:dyDescent="0.2">
      <c r="A8" s="207" t="s">
        <v>215</v>
      </c>
      <c r="B8" s="210">
        <v>4065</v>
      </c>
      <c r="C8" s="214">
        <v>4028</v>
      </c>
      <c r="D8" s="214">
        <v>3941</v>
      </c>
      <c r="E8" s="147">
        <v>3953</v>
      </c>
    </row>
    <row r="9" spans="1:5" x14ac:dyDescent="0.2">
      <c r="A9" s="207" t="s">
        <v>214</v>
      </c>
      <c r="B9" s="210">
        <v>5223</v>
      </c>
      <c r="C9" s="214">
        <v>5169</v>
      </c>
      <c r="D9" s="214">
        <v>5328</v>
      </c>
      <c r="E9" s="147">
        <v>5513</v>
      </c>
    </row>
    <row r="10" spans="1:5" x14ac:dyDescent="0.2">
      <c r="A10" s="206" t="s">
        <v>213</v>
      </c>
      <c r="B10" s="213">
        <v>18103</v>
      </c>
      <c r="C10" s="212">
        <v>17562</v>
      </c>
      <c r="D10" s="212">
        <v>17792</v>
      </c>
      <c r="E10" s="211">
        <v>18287</v>
      </c>
    </row>
    <row r="11" spans="1:5" x14ac:dyDescent="0.2">
      <c r="A11" s="202" t="s">
        <v>212</v>
      </c>
      <c r="B11" s="210">
        <v>3937</v>
      </c>
      <c r="C11" s="147">
        <v>3906</v>
      </c>
      <c r="D11" s="147">
        <v>3626</v>
      </c>
      <c r="E11" s="147">
        <v>3162</v>
      </c>
    </row>
    <row r="12" spans="1:5" s="21" customFormat="1" x14ac:dyDescent="0.2">
      <c r="A12" s="200" t="s">
        <v>49</v>
      </c>
      <c r="B12" s="209">
        <v>22040</v>
      </c>
      <c r="C12" s="208">
        <v>21468</v>
      </c>
      <c r="D12" s="208">
        <f>D10+D11</f>
        <v>21418</v>
      </c>
      <c r="E12" s="208">
        <v>21449</v>
      </c>
    </row>
    <row r="13" spans="1:5" x14ac:dyDescent="0.2">
      <c r="A13" s="375" t="s">
        <v>220</v>
      </c>
      <c r="B13" s="375"/>
      <c r="C13" s="375"/>
      <c r="D13" s="375"/>
      <c r="E13" s="375"/>
    </row>
    <row r="14" spans="1:5" x14ac:dyDescent="0.2">
      <c r="A14" s="207" t="s">
        <v>219</v>
      </c>
      <c r="B14" s="201">
        <v>53.95890139049947</v>
      </c>
      <c r="C14" s="1">
        <v>53.2</v>
      </c>
      <c r="D14" s="185">
        <v>54.048394906625838</v>
      </c>
      <c r="E14" s="182">
        <v>55.723502545378409</v>
      </c>
    </row>
    <row r="15" spans="1:5" x14ac:dyDescent="0.2">
      <c r="A15" s="207" t="s">
        <v>218</v>
      </c>
      <c r="B15" s="201">
        <v>63.396698886703518</v>
      </c>
      <c r="C15" s="1">
        <v>64.3</v>
      </c>
      <c r="D15" s="185">
        <v>64.911175507118557</v>
      </c>
      <c r="E15" s="182">
        <v>69.043719289404052</v>
      </c>
    </row>
    <row r="16" spans="1:5" x14ac:dyDescent="0.2">
      <c r="A16" s="207" t="s">
        <v>217</v>
      </c>
      <c r="B16" s="201">
        <v>69.348568810958355</v>
      </c>
      <c r="C16" s="1">
        <v>80.400000000000006</v>
      </c>
      <c r="D16" s="185">
        <v>84.077826687156517</v>
      </c>
      <c r="E16" s="182">
        <v>84.338290834266672</v>
      </c>
    </row>
    <row r="17" spans="1:5" x14ac:dyDescent="0.2">
      <c r="A17" s="207" t="s">
        <v>216</v>
      </c>
      <c r="B17" s="201">
        <v>85.811570408353077</v>
      </c>
      <c r="C17" s="1">
        <v>101.3</v>
      </c>
      <c r="D17" s="185">
        <v>100.77109083927479</v>
      </c>
      <c r="E17" s="182">
        <v>108.13952281619395</v>
      </c>
    </row>
    <row r="18" spans="1:5" x14ac:dyDescent="0.2">
      <c r="A18" s="207" t="s">
        <v>215</v>
      </c>
      <c r="B18" s="201">
        <v>108.04072856394868</v>
      </c>
      <c r="C18" s="1">
        <v>127.9</v>
      </c>
      <c r="D18" s="185">
        <v>131.33339553979661</v>
      </c>
      <c r="E18" s="182">
        <v>131.73329423212786</v>
      </c>
    </row>
    <row r="19" spans="1:5" x14ac:dyDescent="0.2">
      <c r="A19" s="207" t="s">
        <v>214</v>
      </c>
      <c r="B19" s="201">
        <v>133.6585016326656</v>
      </c>
      <c r="C19" s="1">
        <v>147.69999999999999</v>
      </c>
      <c r="D19" s="185">
        <v>156.36326285051871</v>
      </c>
      <c r="E19" s="182">
        <v>161.79254281060616</v>
      </c>
    </row>
    <row r="20" spans="1:5" x14ac:dyDescent="0.2">
      <c r="A20" s="206" t="s">
        <v>213</v>
      </c>
      <c r="B20" s="205">
        <v>86.917944332760854</v>
      </c>
      <c r="C20" s="8">
        <v>96.2</v>
      </c>
      <c r="D20" s="204">
        <v>98.956870444477204</v>
      </c>
      <c r="E20" s="203">
        <v>101.70999830362828</v>
      </c>
    </row>
    <row r="21" spans="1:5" x14ac:dyDescent="0.2">
      <c r="A21" s="202" t="s">
        <v>212</v>
      </c>
      <c r="B21" s="201">
        <v>36.140917448710098</v>
      </c>
      <c r="C21" s="1">
        <v>43.6</v>
      </c>
      <c r="D21" s="185">
        <v>40.698862093039438</v>
      </c>
      <c r="E21" s="182">
        <v>35.490844439655461</v>
      </c>
    </row>
    <row r="22" spans="1:5" s="21" customFormat="1" x14ac:dyDescent="0.2">
      <c r="A22" s="200" t="s">
        <v>49</v>
      </c>
      <c r="B22" s="9">
        <v>69.480435141716129</v>
      </c>
      <c r="C22" s="198">
        <v>78.900000000000006</v>
      </c>
      <c r="D22" s="199">
        <v>79.653715716788611</v>
      </c>
      <c r="E22" s="198">
        <v>79.76900496822293</v>
      </c>
    </row>
  </sheetData>
  <mergeCells count="2">
    <mergeCell ref="A3:E3"/>
    <mergeCell ref="A13:E1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07EA-BBDA-4530-A07A-BBFFB0722535}">
  <dimension ref="A1:G9"/>
  <sheetViews>
    <sheetView workbookViewId="0"/>
  </sheetViews>
  <sheetFormatPr defaultRowHeight="11.25" x14ac:dyDescent="0.2"/>
  <cols>
    <col min="1" max="1" width="26.7109375" style="143" customWidth="1"/>
    <col min="2" max="7" width="10.85546875" style="143" customWidth="1"/>
    <col min="8" max="16384" width="9.140625" style="143"/>
  </cols>
  <sheetData>
    <row r="1" spans="1:7" ht="12" thickBot="1" x14ac:dyDescent="0.25">
      <c r="A1" s="44" t="s">
        <v>237</v>
      </c>
      <c r="B1" s="44"/>
      <c r="C1" s="44"/>
      <c r="D1" s="44"/>
      <c r="E1" s="44"/>
      <c r="F1" s="44"/>
      <c r="G1" s="44"/>
    </row>
    <row r="2" spans="1:7" x14ac:dyDescent="0.2">
      <c r="A2" s="348" t="s">
        <v>236</v>
      </c>
      <c r="B2" s="378" t="s">
        <v>235</v>
      </c>
      <c r="C2" s="379"/>
      <c r="D2" s="379"/>
      <c r="E2" s="379"/>
      <c r="F2" s="379"/>
      <c r="G2" s="352" t="s">
        <v>234</v>
      </c>
    </row>
    <row r="3" spans="1:7" x14ac:dyDescent="0.2">
      <c r="A3" s="376"/>
      <c r="B3" s="382" t="s">
        <v>233</v>
      </c>
      <c r="C3" s="220" t="s">
        <v>232</v>
      </c>
      <c r="D3" s="220" t="s">
        <v>231</v>
      </c>
      <c r="E3" s="382" t="s">
        <v>230</v>
      </c>
      <c r="F3" s="382" t="s">
        <v>229</v>
      </c>
      <c r="G3" s="380"/>
    </row>
    <row r="4" spans="1:7" ht="24.75" customHeight="1" x14ac:dyDescent="0.2">
      <c r="A4" s="377"/>
      <c r="B4" s="351"/>
      <c r="C4" s="384" t="s">
        <v>228</v>
      </c>
      <c r="D4" s="384"/>
      <c r="E4" s="383"/>
      <c r="F4" s="383"/>
      <c r="G4" s="381"/>
    </row>
    <row r="5" spans="1:7" s="148" customFormat="1" x14ac:dyDescent="0.2">
      <c r="A5" s="219" t="s">
        <v>227</v>
      </c>
      <c r="B5" s="171">
        <v>560</v>
      </c>
      <c r="C5" s="171">
        <v>5919</v>
      </c>
      <c r="D5" s="171">
        <v>508</v>
      </c>
      <c r="E5" s="174">
        <v>6927</v>
      </c>
      <c r="F5" s="171">
        <v>1846</v>
      </c>
      <c r="G5" s="171">
        <v>1444</v>
      </c>
    </row>
    <row r="6" spans="1:7" x14ac:dyDescent="0.2">
      <c r="A6" s="173" t="s">
        <v>226</v>
      </c>
      <c r="B6" s="171">
        <v>447</v>
      </c>
      <c r="C6" s="171">
        <v>9208</v>
      </c>
      <c r="D6" s="171">
        <v>812</v>
      </c>
      <c r="E6" s="174">
        <v>11045</v>
      </c>
      <c r="F6" s="171">
        <v>1828</v>
      </c>
      <c r="G6" s="171">
        <v>1587</v>
      </c>
    </row>
    <row r="7" spans="1:7" x14ac:dyDescent="0.2">
      <c r="A7" s="117" t="s">
        <v>225</v>
      </c>
      <c r="B7" s="171">
        <v>6</v>
      </c>
      <c r="C7" s="171">
        <v>280</v>
      </c>
      <c r="D7" s="171">
        <v>52</v>
      </c>
      <c r="E7" s="174">
        <v>315</v>
      </c>
      <c r="F7" s="171">
        <v>199</v>
      </c>
      <c r="G7" s="171">
        <v>0</v>
      </c>
    </row>
    <row r="8" spans="1:7" s="148" customFormat="1" x14ac:dyDescent="0.2">
      <c r="A8" s="117" t="s">
        <v>224</v>
      </c>
      <c r="B8" s="171">
        <v>0</v>
      </c>
      <c r="C8" s="171">
        <v>0</v>
      </c>
      <c r="D8" s="171">
        <v>0</v>
      </c>
      <c r="E8" s="171">
        <v>0</v>
      </c>
      <c r="F8" s="171">
        <v>0</v>
      </c>
      <c r="G8" s="171">
        <v>131</v>
      </c>
    </row>
    <row r="9" spans="1:7" x14ac:dyDescent="0.2">
      <c r="A9" s="218" t="s">
        <v>49</v>
      </c>
      <c r="B9" s="208">
        <v>1013</v>
      </c>
      <c r="C9" s="208">
        <v>15407</v>
      </c>
      <c r="D9" s="208">
        <v>1372</v>
      </c>
      <c r="E9" s="208">
        <v>18287</v>
      </c>
      <c r="F9" s="208">
        <v>3873</v>
      </c>
      <c r="G9" s="208">
        <v>3162</v>
      </c>
    </row>
  </sheetData>
  <mergeCells count="7">
    <mergeCell ref="A2:A4"/>
    <mergeCell ref="B2:F2"/>
    <mergeCell ref="G2:G4"/>
    <mergeCell ref="B3:B4"/>
    <mergeCell ref="E3:E4"/>
    <mergeCell ref="F3:F4"/>
    <mergeCell ref="C4:D4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9216C-3655-4AD9-97CD-5F5A076E7D8B}">
  <dimension ref="A1:E15"/>
  <sheetViews>
    <sheetView workbookViewId="0"/>
  </sheetViews>
  <sheetFormatPr defaultRowHeight="11.25" x14ac:dyDescent="0.2"/>
  <cols>
    <col min="1" max="1" width="45.28515625" style="143" customWidth="1"/>
    <col min="2" max="3" width="10.140625" style="143" customWidth="1"/>
    <col min="4" max="4" width="9.28515625" style="143" bestFit="1" customWidth="1"/>
    <col min="5" max="16384" width="9.140625" style="143"/>
  </cols>
  <sheetData>
    <row r="1" spans="1:5" s="144" customFormat="1" ht="12" thickBot="1" x14ac:dyDescent="0.3">
      <c r="A1" s="162" t="s">
        <v>250</v>
      </c>
      <c r="C1" s="215"/>
    </row>
    <row r="2" spans="1:5" x14ac:dyDescent="0.2">
      <c r="A2" s="223" t="s">
        <v>81</v>
      </c>
      <c r="B2" s="107">
        <v>2000</v>
      </c>
      <c r="C2" s="194">
        <v>2009</v>
      </c>
      <c r="D2" s="194">
        <v>2010</v>
      </c>
      <c r="E2" s="194">
        <v>2011</v>
      </c>
    </row>
    <row r="3" spans="1:5" x14ac:dyDescent="0.2">
      <c r="A3" s="117" t="s">
        <v>249</v>
      </c>
      <c r="B3" s="221">
        <v>264981</v>
      </c>
      <c r="C3" s="221">
        <v>197375</v>
      </c>
      <c r="D3" s="221">
        <v>197948</v>
      </c>
      <c r="E3" s="221">
        <v>201386</v>
      </c>
    </row>
    <row r="4" spans="1:5" x14ac:dyDescent="0.2">
      <c r="A4" s="155" t="s">
        <v>243</v>
      </c>
      <c r="B4" s="221">
        <v>43612</v>
      </c>
      <c r="C4" s="221">
        <v>47616</v>
      </c>
      <c r="D4" s="221">
        <v>47151</v>
      </c>
      <c r="E4" s="221">
        <v>49819</v>
      </c>
    </row>
    <row r="5" spans="1:5" x14ac:dyDescent="0.2">
      <c r="A5" s="155" t="s">
        <v>248</v>
      </c>
      <c r="B5" s="221">
        <v>25908</v>
      </c>
      <c r="C5" s="221">
        <v>47057</v>
      </c>
      <c r="D5" s="221">
        <v>51041</v>
      </c>
      <c r="E5" s="221">
        <v>54256</v>
      </c>
    </row>
    <row r="6" spans="1:5" x14ac:dyDescent="0.2">
      <c r="A6" s="155" t="s">
        <v>247</v>
      </c>
      <c r="B6" s="221">
        <v>185868</v>
      </c>
      <c r="C6" s="221">
        <v>95644</v>
      </c>
      <c r="D6" s="221">
        <v>92146</v>
      </c>
      <c r="E6" s="221">
        <v>90430</v>
      </c>
    </row>
    <row r="7" spans="1:5" x14ac:dyDescent="0.2">
      <c r="A7" s="155" t="s">
        <v>246</v>
      </c>
      <c r="B7" s="221">
        <v>9593</v>
      </c>
      <c r="C7" s="221">
        <v>7058</v>
      </c>
      <c r="D7" s="221">
        <v>7610</v>
      </c>
      <c r="E7" s="221">
        <v>6881</v>
      </c>
    </row>
    <row r="8" spans="1:5" ht="11.25" customHeight="1" x14ac:dyDescent="0.2">
      <c r="A8" s="117" t="s">
        <v>245</v>
      </c>
      <c r="B8" s="221">
        <v>112043</v>
      </c>
      <c r="C8" s="221">
        <v>90851</v>
      </c>
      <c r="D8" s="221">
        <v>91367</v>
      </c>
      <c r="E8" s="221">
        <v>96256</v>
      </c>
    </row>
    <row r="9" spans="1:5" s="1" customFormat="1" x14ac:dyDescent="0.2">
      <c r="A9" s="222" t="s">
        <v>244</v>
      </c>
      <c r="B9" s="221">
        <v>11757</v>
      </c>
      <c r="C9" s="221">
        <v>21938</v>
      </c>
      <c r="D9" s="221">
        <v>24027</v>
      </c>
      <c r="E9" s="221">
        <v>30234</v>
      </c>
    </row>
    <row r="10" spans="1:5" s="1" customFormat="1" x14ac:dyDescent="0.2">
      <c r="A10" s="155" t="s">
        <v>243</v>
      </c>
      <c r="B10" s="221">
        <v>2672</v>
      </c>
      <c r="C10" s="221">
        <v>5507</v>
      </c>
      <c r="D10" s="221">
        <v>6548</v>
      </c>
      <c r="E10" s="221">
        <v>10455</v>
      </c>
    </row>
    <row r="11" spans="1:5" x14ac:dyDescent="0.2">
      <c r="A11" s="155" t="s">
        <v>242</v>
      </c>
      <c r="B11" s="221">
        <v>5572</v>
      </c>
      <c r="C11" s="221">
        <v>9475</v>
      </c>
      <c r="D11" s="221">
        <v>9371</v>
      </c>
      <c r="E11" s="221">
        <v>9948</v>
      </c>
    </row>
    <row r="12" spans="1:5" x14ac:dyDescent="0.2">
      <c r="A12" s="155" t="s">
        <v>241</v>
      </c>
      <c r="B12" s="221">
        <v>3513</v>
      </c>
      <c r="C12" s="221">
        <v>6956</v>
      </c>
      <c r="D12" s="221">
        <v>8108</v>
      </c>
      <c r="E12" s="221">
        <v>9831</v>
      </c>
    </row>
    <row r="13" spans="1:5" ht="12" customHeight="1" x14ac:dyDescent="0.2">
      <c r="A13" s="222" t="s">
        <v>240</v>
      </c>
      <c r="B13" s="221">
        <v>6921</v>
      </c>
      <c r="C13" s="221">
        <v>10471</v>
      </c>
      <c r="D13" s="221">
        <v>12374</v>
      </c>
      <c r="E13" s="221">
        <v>16637</v>
      </c>
    </row>
    <row r="14" spans="1:5" x14ac:dyDescent="0.2">
      <c r="A14" s="117" t="s">
        <v>239</v>
      </c>
      <c r="B14" s="221">
        <v>28893</v>
      </c>
      <c r="C14" s="221">
        <v>30122</v>
      </c>
      <c r="D14" s="221">
        <v>30224</v>
      </c>
      <c r="E14" s="221">
        <v>31044</v>
      </c>
    </row>
    <row r="15" spans="1:5" x14ac:dyDescent="0.2">
      <c r="A15" s="117" t="s">
        <v>238</v>
      </c>
      <c r="B15" s="221">
        <v>40838</v>
      </c>
      <c r="C15" s="221">
        <v>51305</v>
      </c>
      <c r="D15" s="221">
        <v>52317</v>
      </c>
      <c r="E15" s="221">
        <v>53830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67027-1FB3-46F9-BB6C-83EF921F603E}">
  <dimension ref="A1:E16"/>
  <sheetViews>
    <sheetView workbookViewId="0"/>
  </sheetViews>
  <sheetFormatPr defaultRowHeight="11.25" x14ac:dyDescent="0.2"/>
  <cols>
    <col min="1" max="1" width="30.42578125" style="143" customWidth="1"/>
    <col min="2" max="16384" width="9.140625" style="143"/>
  </cols>
  <sheetData>
    <row r="1" spans="1:5" s="188" customFormat="1" ht="12" thickBot="1" x14ac:dyDescent="0.25">
      <c r="A1" s="162" t="s">
        <v>263</v>
      </c>
    </row>
    <row r="2" spans="1:5" x14ac:dyDescent="0.2">
      <c r="A2" s="161" t="s">
        <v>81</v>
      </c>
      <c r="B2" s="183">
        <v>2000</v>
      </c>
      <c r="C2" s="160">
        <v>2009</v>
      </c>
      <c r="D2" s="160">
        <v>2010</v>
      </c>
      <c r="E2" s="160">
        <v>2011</v>
      </c>
    </row>
    <row r="3" spans="1:5" x14ac:dyDescent="0.2">
      <c r="A3" s="385" t="s">
        <v>262</v>
      </c>
      <c r="B3" s="385"/>
      <c r="C3" s="385"/>
      <c r="D3" s="385"/>
      <c r="E3" s="385"/>
    </row>
    <row r="4" spans="1:5" x14ac:dyDescent="0.2">
      <c r="A4" s="227" t="s">
        <v>261</v>
      </c>
      <c r="B4" s="229">
        <v>949</v>
      </c>
      <c r="C4" s="224">
        <v>753</v>
      </c>
      <c r="D4" s="224">
        <v>735</v>
      </c>
      <c r="E4" s="224">
        <v>808</v>
      </c>
    </row>
    <row r="5" spans="1:5" x14ac:dyDescent="0.2">
      <c r="A5" s="143" t="s">
        <v>73</v>
      </c>
      <c r="B5" s="224"/>
      <c r="C5" s="224"/>
    </row>
    <row r="6" spans="1:5" x14ac:dyDescent="0.2">
      <c r="A6" s="155" t="s">
        <v>260</v>
      </c>
      <c r="B6" s="225">
        <v>128</v>
      </c>
      <c r="C6" s="224">
        <v>146</v>
      </c>
      <c r="D6" s="224">
        <v>146</v>
      </c>
      <c r="E6" s="224">
        <v>188</v>
      </c>
    </row>
    <row r="7" spans="1:5" x14ac:dyDescent="0.2">
      <c r="A7" s="155" t="s">
        <v>259</v>
      </c>
      <c r="B7" s="225">
        <v>500</v>
      </c>
      <c r="C7" s="224">
        <v>373</v>
      </c>
      <c r="D7" s="224">
        <v>369</v>
      </c>
      <c r="E7" s="224">
        <v>394</v>
      </c>
    </row>
    <row r="8" spans="1:5" ht="22.5" x14ac:dyDescent="0.2">
      <c r="A8" s="155" t="s">
        <v>258</v>
      </c>
      <c r="B8" s="225">
        <v>372</v>
      </c>
      <c r="C8" s="225">
        <v>300</v>
      </c>
      <c r="D8" s="225">
        <v>291</v>
      </c>
      <c r="E8" s="225">
        <v>311</v>
      </c>
    </row>
    <row r="9" spans="1:5" x14ac:dyDescent="0.2">
      <c r="A9" s="155" t="s">
        <v>257</v>
      </c>
      <c r="B9" s="228" t="s">
        <v>87</v>
      </c>
      <c r="C9" s="225">
        <v>4</v>
      </c>
      <c r="D9" s="225">
        <v>7</v>
      </c>
      <c r="E9" s="225">
        <v>16</v>
      </c>
    </row>
    <row r="10" spans="1:5" x14ac:dyDescent="0.2">
      <c r="A10" s="227" t="s">
        <v>256</v>
      </c>
      <c r="B10" s="225">
        <v>12</v>
      </c>
      <c r="C10" s="225">
        <v>25</v>
      </c>
      <c r="D10" s="225">
        <v>22</v>
      </c>
      <c r="E10" s="225">
        <v>13</v>
      </c>
    </row>
    <row r="11" spans="1:5" x14ac:dyDescent="0.2">
      <c r="A11" s="346" t="s">
        <v>255</v>
      </c>
      <c r="B11" s="346"/>
      <c r="C11" s="346"/>
      <c r="D11" s="346"/>
      <c r="E11" s="346"/>
    </row>
    <row r="12" spans="1:5" ht="22.5" x14ac:dyDescent="0.2">
      <c r="A12" s="227" t="s">
        <v>254</v>
      </c>
      <c r="B12" s="225" t="s">
        <v>87</v>
      </c>
      <c r="C12" s="224">
        <v>2088</v>
      </c>
      <c r="D12" s="224">
        <v>2065</v>
      </c>
      <c r="E12" s="224">
        <v>2098</v>
      </c>
    </row>
    <row r="13" spans="1:5" x14ac:dyDescent="0.2">
      <c r="A13" s="227" t="s">
        <v>73</v>
      </c>
      <c r="C13" s="224"/>
      <c r="D13" s="224"/>
      <c r="E13" s="224"/>
    </row>
    <row r="14" spans="1:5" x14ac:dyDescent="0.2">
      <c r="A14" s="226" t="s">
        <v>253</v>
      </c>
      <c r="B14" s="225" t="s">
        <v>87</v>
      </c>
      <c r="C14" s="224">
        <v>634</v>
      </c>
      <c r="D14" s="224">
        <v>702</v>
      </c>
      <c r="E14" s="224">
        <v>767</v>
      </c>
    </row>
    <row r="15" spans="1:5" x14ac:dyDescent="0.2">
      <c r="A15" s="226" t="s">
        <v>252</v>
      </c>
      <c r="B15" s="225" t="s">
        <v>87</v>
      </c>
      <c r="C15" s="224">
        <v>150</v>
      </c>
      <c r="D15" s="224">
        <v>135</v>
      </c>
      <c r="E15" s="224">
        <v>140</v>
      </c>
    </row>
    <row r="16" spans="1:5" x14ac:dyDescent="0.2">
      <c r="A16" s="226" t="s">
        <v>251</v>
      </c>
      <c r="B16" s="225" t="s">
        <v>87</v>
      </c>
      <c r="C16" s="224">
        <v>1516</v>
      </c>
      <c r="D16" s="224">
        <v>1267</v>
      </c>
      <c r="E16" s="224">
        <v>1454</v>
      </c>
    </row>
  </sheetData>
  <mergeCells count="2">
    <mergeCell ref="A11:E11"/>
    <mergeCell ref="A3:E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9F4E5-6710-40AE-885F-66D937B2B5D5}">
  <dimension ref="A1:B49"/>
  <sheetViews>
    <sheetView workbookViewId="0"/>
  </sheetViews>
  <sheetFormatPr defaultRowHeight="11.25" x14ac:dyDescent="0.2"/>
  <cols>
    <col min="1" max="1" width="55.5703125" style="1" customWidth="1"/>
    <col min="2" max="2" width="10.85546875" style="2" bestFit="1" customWidth="1"/>
    <col min="3" max="16384" width="9.140625" style="1"/>
  </cols>
  <sheetData>
    <row r="1" spans="1:2" s="25" customFormat="1" ht="12" thickBot="1" x14ac:dyDescent="0.3">
      <c r="A1" s="26" t="s">
        <v>48</v>
      </c>
      <c r="B1" s="26"/>
    </row>
    <row r="2" spans="1:2" s="22" customFormat="1" x14ac:dyDescent="0.2">
      <c r="A2" s="24" t="s">
        <v>47</v>
      </c>
      <c r="B2" s="23" t="s">
        <v>46</v>
      </c>
    </row>
    <row r="3" spans="1:2" s="21" customFormat="1" x14ac:dyDescent="0.2">
      <c r="A3" s="346" t="s">
        <v>45</v>
      </c>
      <c r="B3" s="346"/>
    </row>
    <row r="4" spans="1:2" s="8" customFormat="1" x14ac:dyDescent="0.2">
      <c r="A4" s="10" t="s">
        <v>44</v>
      </c>
      <c r="B4" s="20">
        <v>692459.28272299992</v>
      </c>
    </row>
    <row r="5" spans="1:2" x14ac:dyDescent="0.2">
      <c r="A5" s="19" t="s">
        <v>43</v>
      </c>
      <c r="B5" s="15">
        <v>152485.88203899999</v>
      </c>
    </row>
    <row r="6" spans="1:2" x14ac:dyDescent="0.2">
      <c r="A6" s="19" t="s">
        <v>42</v>
      </c>
      <c r="B6" s="15">
        <v>85.873176999999998</v>
      </c>
    </row>
    <row r="7" spans="1:2" s="17" customFormat="1" x14ac:dyDescent="0.25">
      <c r="A7" s="7" t="s">
        <v>41</v>
      </c>
      <c r="B7" s="15">
        <v>442193.086579</v>
      </c>
    </row>
    <row r="8" spans="1:2" s="17" customFormat="1" x14ac:dyDescent="0.25">
      <c r="A8" s="7" t="s">
        <v>40</v>
      </c>
      <c r="B8" s="18">
        <v>22882.311448</v>
      </c>
    </row>
    <row r="9" spans="1:2" s="17" customFormat="1" x14ac:dyDescent="0.25">
      <c r="A9" s="13" t="s">
        <v>39</v>
      </c>
      <c r="B9" s="18">
        <v>16634.324436999999</v>
      </c>
    </row>
    <row r="10" spans="1:2" s="17" customFormat="1" x14ac:dyDescent="0.25">
      <c r="A10" s="7" t="s">
        <v>38</v>
      </c>
      <c r="B10" s="18">
        <v>248.63185300000001</v>
      </c>
    </row>
    <row r="11" spans="1:2" x14ac:dyDescent="0.2">
      <c r="A11" s="11" t="s">
        <v>37</v>
      </c>
      <c r="B11" s="15">
        <v>15802.443611000001</v>
      </c>
    </row>
    <row r="12" spans="1:2" x14ac:dyDescent="0.2">
      <c r="A12" s="16" t="s">
        <v>36</v>
      </c>
      <c r="B12" s="15">
        <v>1158.9390519999999</v>
      </c>
    </row>
    <row r="13" spans="1:2" x14ac:dyDescent="0.2">
      <c r="A13" s="7" t="s">
        <v>35</v>
      </c>
      <c r="B13" s="15">
        <v>54283.920384999998</v>
      </c>
    </row>
    <row r="14" spans="1:2" x14ac:dyDescent="0.2">
      <c r="A14" s="7" t="s">
        <v>34</v>
      </c>
      <c r="B14" s="15">
        <v>3318.194579</v>
      </c>
    </row>
    <row r="15" spans="1:2" s="8" customFormat="1" x14ac:dyDescent="0.2">
      <c r="A15" s="10" t="s">
        <v>33</v>
      </c>
      <c r="B15" s="4">
        <v>642370</v>
      </c>
    </row>
    <row r="16" spans="1:2" x14ac:dyDescent="0.2">
      <c r="A16" s="13" t="s">
        <v>32</v>
      </c>
      <c r="B16" s="6">
        <v>400</v>
      </c>
    </row>
    <row r="17" spans="1:2" x14ac:dyDescent="0.2">
      <c r="A17" s="13" t="s">
        <v>31</v>
      </c>
      <c r="B17" s="12">
        <v>5000</v>
      </c>
    </row>
    <row r="18" spans="1:2" x14ac:dyDescent="0.2">
      <c r="A18" s="13" t="s">
        <v>30</v>
      </c>
      <c r="B18" s="12">
        <v>636970</v>
      </c>
    </row>
    <row r="19" spans="1:2" s="8" customFormat="1" x14ac:dyDescent="0.2">
      <c r="A19" s="10" t="s">
        <v>29</v>
      </c>
      <c r="B19" s="4">
        <v>67200.684151000009</v>
      </c>
    </row>
    <row r="20" spans="1:2" x14ac:dyDescent="0.2">
      <c r="A20" s="7" t="s">
        <v>28</v>
      </c>
      <c r="B20" s="6">
        <v>580.57205499999998</v>
      </c>
    </row>
    <row r="21" spans="1:2" x14ac:dyDescent="0.2">
      <c r="A21" s="7" t="s">
        <v>27</v>
      </c>
      <c r="B21" s="6">
        <v>3470.7956089999998</v>
      </c>
    </row>
    <row r="22" spans="1:2" x14ac:dyDescent="0.2">
      <c r="A22" s="7" t="s">
        <v>26</v>
      </c>
      <c r="B22" s="6">
        <v>1437.290062</v>
      </c>
    </row>
    <row r="23" spans="1:2" x14ac:dyDescent="0.2">
      <c r="A23" s="7" t="s">
        <v>25</v>
      </c>
      <c r="B23" s="6">
        <v>59731.569280000003</v>
      </c>
    </row>
    <row r="24" spans="1:2" x14ac:dyDescent="0.2">
      <c r="A24" s="13" t="s">
        <v>24</v>
      </c>
      <c r="B24" s="6">
        <v>1585.33284</v>
      </c>
    </row>
    <row r="25" spans="1:2" x14ac:dyDescent="0.2">
      <c r="A25" s="7" t="s">
        <v>23</v>
      </c>
      <c r="B25" s="6">
        <v>395.12430499999999</v>
      </c>
    </row>
    <row r="26" spans="1:2" s="8" customFormat="1" x14ac:dyDescent="0.2">
      <c r="A26" s="10" t="s">
        <v>22</v>
      </c>
      <c r="B26" s="4">
        <v>10.254968</v>
      </c>
    </row>
    <row r="27" spans="1:2" s="8" customFormat="1" x14ac:dyDescent="0.2">
      <c r="A27" s="10" t="s">
        <v>21</v>
      </c>
      <c r="B27" s="4">
        <v>1064.573259</v>
      </c>
    </row>
    <row r="28" spans="1:2" s="8" customFormat="1" x14ac:dyDescent="0.2">
      <c r="A28" s="10" t="s">
        <v>20</v>
      </c>
      <c r="B28" s="4">
        <v>1403104.795101</v>
      </c>
    </row>
    <row r="29" spans="1:2" s="14" customFormat="1" x14ac:dyDescent="0.25">
      <c r="A29" s="346" t="s">
        <v>19</v>
      </c>
      <c r="B29" s="346"/>
    </row>
    <row r="30" spans="1:2" s="14" customFormat="1" x14ac:dyDescent="0.25">
      <c r="A30" s="10" t="s">
        <v>18</v>
      </c>
      <c r="B30" s="4">
        <v>1249111.4957269998</v>
      </c>
    </row>
    <row r="31" spans="1:2" x14ac:dyDescent="0.2">
      <c r="A31" s="7" t="s">
        <v>17</v>
      </c>
      <c r="B31" s="6">
        <v>806917.11637199996</v>
      </c>
    </row>
    <row r="32" spans="1:2" x14ac:dyDescent="0.2">
      <c r="A32" s="7" t="s">
        <v>16</v>
      </c>
      <c r="B32" s="6">
        <v>3921.1947449999998</v>
      </c>
    </row>
    <row r="33" spans="1:2" x14ac:dyDescent="0.2">
      <c r="A33" s="11" t="s">
        <v>15</v>
      </c>
      <c r="B33" s="6">
        <v>160.89232000000001</v>
      </c>
    </row>
    <row r="34" spans="1:2" x14ac:dyDescent="0.2">
      <c r="A34" s="7" t="s">
        <v>14</v>
      </c>
      <c r="B34" s="6">
        <v>376852.21213300002</v>
      </c>
    </row>
    <row r="35" spans="1:2" x14ac:dyDescent="0.2">
      <c r="A35" s="7" t="s">
        <v>13</v>
      </c>
      <c r="B35" s="6">
        <v>50825.129727</v>
      </c>
    </row>
    <row r="36" spans="1:2" x14ac:dyDescent="0.2">
      <c r="A36" s="11" t="s">
        <v>12</v>
      </c>
      <c r="B36" s="6">
        <v>4640.7199909999999</v>
      </c>
    </row>
    <row r="37" spans="1:2" ht="22.5" x14ac:dyDescent="0.2">
      <c r="A37" s="13" t="s">
        <v>11</v>
      </c>
      <c r="B37" s="12">
        <v>5794.2304389999999</v>
      </c>
    </row>
    <row r="38" spans="1:2" s="8" customFormat="1" x14ac:dyDescent="0.2">
      <c r="A38" s="10" t="s">
        <v>10</v>
      </c>
      <c r="B38" s="4">
        <v>201441.513477</v>
      </c>
    </row>
    <row r="39" spans="1:2" x14ac:dyDescent="0.2">
      <c r="A39" s="7" t="s">
        <v>9</v>
      </c>
      <c r="B39" s="6">
        <v>65457.756197000002</v>
      </c>
    </row>
    <row r="40" spans="1:2" x14ac:dyDescent="0.2">
      <c r="A40" s="7" t="s">
        <v>8</v>
      </c>
      <c r="B40" s="6">
        <v>1573.669273</v>
      </c>
    </row>
    <row r="41" spans="1:2" x14ac:dyDescent="0.2">
      <c r="A41" s="7" t="s">
        <v>7</v>
      </c>
      <c r="B41" s="6">
        <v>929.17590399999995</v>
      </c>
    </row>
    <row r="42" spans="1:2" x14ac:dyDescent="0.2">
      <c r="A42" s="7" t="s">
        <v>6</v>
      </c>
      <c r="B42" s="6">
        <v>36016.537317000002</v>
      </c>
    </row>
    <row r="43" spans="1:2" x14ac:dyDescent="0.2">
      <c r="A43" s="7" t="s">
        <v>5</v>
      </c>
      <c r="B43" s="6">
        <v>89289.515939000004</v>
      </c>
    </row>
    <row r="44" spans="1:2" x14ac:dyDescent="0.2">
      <c r="A44" s="11" t="s">
        <v>4</v>
      </c>
      <c r="B44" s="6">
        <v>8174.8588470000004</v>
      </c>
    </row>
    <row r="45" spans="1:2" s="8" customFormat="1" x14ac:dyDescent="0.2">
      <c r="A45" s="10" t="s">
        <v>2</v>
      </c>
      <c r="B45" s="9">
        <v>35981.718471</v>
      </c>
    </row>
    <row r="46" spans="1:2" x14ac:dyDescent="0.2">
      <c r="A46" s="7" t="s">
        <v>3</v>
      </c>
      <c r="B46" s="6">
        <v>10763.254402</v>
      </c>
    </row>
    <row r="47" spans="1:2" x14ac:dyDescent="0.2">
      <c r="A47" s="7" t="s">
        <v>2</v>
      </c>
      <c r="B47" s="6">
        <v>25205.814999999999</v>
      </c>
    </row>
    <row r="48" spans="1:2" x14ac:dyDescent="0.2">
      <c r="A48" s="7" t="s">
        <v>1</v>
      </c>
      <c r="B48" s="6">
        <v>12.649069000000001</v>
      </c>
    </row>
    <row r="49" spans="1:2" s="3" customFormat="1" x14ac:dyDescent="0.25">
      <c r="A49" s="5" t="s">
        <v>0</v>
      </c>
      <c r="B49" s="4">
        <v>1486534.7276749997</v>
      </c>
    </row>
  </sheetData>
  <mergeCells count="2">
    <mergeCell ref="A3:B3"/>
    <mergeCell ref="A29:B29"/>
  </mergeCells>
  <pageMargins left="0.75" right="0.75" top="1" bottom="1" header="0.5" footer="0.5"/>
  <headerFooter alignWithMargins="0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339E0-2753-480C-AC44-BAE3FEC65790}">
  <dimension ref="A1:E25"/>
  <sheetViews>
    <sheetView workbookViewId="0"/>
  </sheetViews>
  <sheetFormatPr defaultRowHeight="11.25" x14ac:dyDescent="0.2"/>
  <cols>
    <col min="1" max="1" width="33.140625" style="143" customWidth="1"/>
    <col min="2" max="5" width="9" style="143" customWidth="1"/>
    <col min="6" max="16384" width="9.140625" style="143"/>
  </cols>
  <sheetData>
    <row r="1" spans="1:5" s="188" customFormat="1" ht="12" thickBot="1" x14ac:dyDescent="0.25">
      <c r="A1" s="162" t="s">
        <v>279</v>
      </c>
    </row>
    <row r="2" spans="1:5" x14ac:dyDescent="0.2">
      <c r="A2" s="161" t="s">
        <v>81</v>
      </c>
      <c r="B2" s="183">
        <v>2000</v>
      </c>
      <c r="C2" s="160">
        <v>2009</v>
      </c>
      <c r="D2" s="160">
        <v>2010</v>
      </c>
      <c r="E2" s="160">
        <v>2011</v>
      </c>
    </row>
    <row r="3" spans="1:5" x14ac:dyDescent="0.2">
      <c r="A3" s="386" t="s">
        <v>278</v>
      </c>
      <c r="B3" s="386"/>
      <c r="C3" s="386"/>
      <c r="D3" s="386"/>
      <c r="E3" s="386"/>
    </row>
    <row r="4" spans="1:5" x14ac:dyDescent="0.2">
      <c r="A4" s="13" t="s">
        <v>277</v>
      </c>
      <c r="B4" s="235">
        <v>6211</v>
      </c>
      <c r="C4" s="235">
        <v>3371</v>
      </c>
      <c r="D4" s="235">
        <v>2849</v>
      </c>
      <c r="E4" s="235">
        <v>2828</v>
      </c>
    </row>
    <row r="5" spans="1:5" x14ac:dyDescent="0.2">
      <c r="A5" s="13" t="s">
        <v>276</v>
      </c>
      <c r="B5" s="235">
        <v>3112</v>
      </c>
      <c r="C5" s="235">
        <v>3342</v>
      </c>
      <c r="D5" s="235">
        <v>3181</v>
      </c>
      <c r="E5" s="235">
        <v>2874</v>
      </c>
    </row>
    <row r="6" spans="1:5" x14ac:dyDescent="0.2">
      <c r="A6" s="13" t="s">
        <v>275</v>
      </c>
      <c r="B6" s="235">
        <v>483</v>
      </c>
      <c r="C6" s="235">
        <v>354</v>
      </c>
      <c r="D6" s="235">
        <v>378</v>
      </c>
      <c r="E6" s="235">
        <v>411</v>
      </c>
    </row>
    <row r="7" spans="1:5" x14ac:dyDescent="0.2">
      <c r="A7" s="13" t="s">
        <v>274</v>
      </c>
      <c r="B7" s="235">
        <v>1638</v>
      </c>
      <c r="C7" s="235">
        <v>440</v>
      </c>
      <c r="D7" s="235">
        <v>460</v>
      </c>
      <c r="E7" s="235">
        <v>264</v>
      </c>
    </row>
    <row r="8" spans="1:5" x14ac:dyDescent="0.2">
      <c r="A8" s="13" t="s">
        <v>273</v>
      </c>
      <c r="B8" s="235">
        <v>453</v>
      </c>
      <c r="C8" s="235">
        <v>511</v>
      </c>
      <c r="D8" s="235">
        <v>396</v>
      </c>
      <c r="E8" s="235">
        <v>275</v>
      </c>
    </row>
    <row r="9" spans="1:5" x14ac:dyDescent="0.2">
      <c r="A9" s="13" t="s">
        <v>272</v>
      </c>
      <c r="B9" s="237" t="s">
        <v>267</v>
      </c>
      <c r="C9" s="235">
        <v>1030</v>
      </c>
      <c r="D9" s="235">
        <v>1072</v>
      </c>
      <c r="E9" s="235">
        <v>1200</v>
      </c>
    </row>
    <row r="10" spans="1:5" x14ac:dyDescent="0.2">
      <c r="A10" s="13" t="s">
        <v>271</v>
      </c>
      <c r="B10" s="237" t="s">
        <v>267</v>
      </c>
      <c r="C10" s="235">
        <v>72</v>
      </c>
      <c r="D10" s="235">
        <v>88</v>
      </c>
      <c r="E10" s="235">
        <v>104</v>
      </c>
    </row>
    <row r="11" spans="1:5" x14ac:dyDescent="0.2">
      <c r="A11" s="13" t="s">
        <v>270</v>
      </c>
      <c r="B11" s="237" t="s">
        <v>267</v>
      </c>
      <c r="C11" s="235">
        <v>218</v>
      </c>
      <c r="D11" s="235">
        <v>163</v>
      </c>
      <c r="E11" s="235">
        <v>99</v>
      </c>
    </row>
    <row r="12" spans="1:5" x14ac:dyDescent="0.2">
      <c r="A12" s="13" t="s">
        <v>269</v>
      </c>
      <c r="B12" s="237" t="s">
        <v>267</v>
      </c>
      <c r="C12" s="235">
        <v>585</v>
      </c>
      <c r="D12" s="235">
        <v>622</v>
      </c>
      <c r="E12" s="235">
        <v>694</v>
      </c>
    </row>
    <row r="13" spans="1:5" x14ac:dyDescent="0.2">
      <c r="A13" s="13" t="s">
        <v>268</v>
      </c>
      <c r="B13" s="237" t="s">
        <v>267</v>
      </c>
      <c r="C13" s="237" t="s">
        <v>267</v>
      </c>
      <c r="D13" s="237">
        <v>304</v>
      </c>
      <c r="E13" s="235">
        <v>329</v>
      </c>
    </row>
    <row r="14" spans="1:5" x14ac:dyDescent="0.2">
      <c r="A14" s="13" t="s">
        <v>224</v>
      </c>
      <c r="B14" s="236" t="s">
        <v>267</v>
      </c>
      <c r="C14" s="235">
        <v>349</v>
      </c>
      <c r="D14" s="235">
        <v>461</v>
      </c>
      <c r="E14" s="235">
        <v>474</v>
      </c>
    </row>
    <row r="15" spans="1:5" x14ac:dyDescent="0.2">
      <c r="A15" s="232" t="s">
        <v>49</v>
      </c>
      <c r="B15" s="234">
        <f>SUM(B4:B14)</f>
        <v>11897</v>
      </c>
      <c r="C15" s="234">
        <f>SUM(C4:C14)</f>
        <v>10272</v>
      </c>
      <c r="D15" s="234">
        <v>9974</v>
      </c>
      <c r="E15" s="234">
        <v>9552</v>
      </c>
    </row>
    <row r="16" spans="1:5" x14ac:dyDescent="0.2">
      <c r="A16" s="387" t="s">
        <v>266</v>
      </c>
      <c r="B16" s="387"/>
      <c r="C16" s="387"/>
      <c r="D16" s="387"/>
      <c r="E16" s="387"/>
    </row>
    <row r="17" spans="1:5" x14ac:dyDescent="0.2">
      <c r="A17" s="13">
        <v>0</v>
      </c>
      <c r="B17" s="151" t="s">
        <v>99</v>
      </c>
      <c r="C17" s="151">
        <v>693</v>
      </c>
      <c r="D17" s="151">
        <v>648</v>
      </c>
      <c r="E17" s="151">
        <v>718</v>
      </c>
    </row>
    <row r="18" spans="1:5" x14ac:dyDescent="0.2">
      <c r="A18" s="13">
        <v>1</v>
      </c>
      <c r="B18" s="151">
        <v>2544</v>
      </c>
      <c r="C18" s="151">
        <v>1568</v>
      </c>
      <c r="D18" s="151">
        <v>1439</v>
      </c>
      <c r="E18" s="151">
        <v>1389</v>
      </c>
    </row>
    <row r="19" spans="1:5" x14ac:dyDescent="0.2">
      <c r="A19" s="13">
        <v>2</v>
      </c>
      <c r="B19" s="151">
        <v>1096</v>
      </c>
      <c r="C19" s="151">
        <v>1202</v>
      </c>
      <c r="D19" s="151">
        <v>1223</v>
      </c>
      <c r="E19" s="151">
        <v>1256</v>
      </c>
    </row>
    <row r="20" spans="1:5" x14ac:dyDescent="0.2">
      <c r="A20" s="13">
        <v>3</v>
      </c>
      <c r="B20" s="151">
        <v>583</v>
      </c>
      <c r="C20" s="151">
        <v>971</v>
      </c>
      <c r="D20" s="151">
        <v>975</v>
      </c>
      <c r="E20" s="151">
        <v>1024</v>
      </c>
    </row>
    <row r="21" spans="1:5" x14ac:dyDescent="0.2">
      <c r="A21" s="13">
        <v>4</v>
      </c>
      <c r="B21" s="233">
        <v>249</v>
      </c>
      <c r="C21" s="151">
        <v>596</v>
      </c>
      <c r="D21" s="151">
        <v>593</v>
      </c>
      <c r="E21" s="151">
        <v>595</v>
      </c>
    </row>
    <row r="22" spans="1:5" x14ac:dyDescent="0.2">
      <c r="A22" s="13">
        <v>5</v>
      </c>
      <c r="B22" s="233">
        <v>201</v>
      </c>
      <c r="C22" s="151">
        <v>274</v>
      </c>
      <c r="D22" s="151">
        <v>269</v>
      </c>
      <c r="E22" s="151">
        <v>256</v>
      </c>
    </row>
    <row r="23" spans="1:5" x14ac:dyDescent="0.2">
      <c r="A23" s="13" t="s">
        <v>265</v>
      </c>
      <c r="B23" s="233">
        <v>185</v>
      </c>
      <c r="C23" s="151">
        <v>297.5</v>
      </c>
      <c r="D23" s="151">
        <v>269</v>
      </c>
      <c r="E23" s="151">
        <v>288</v>
      </c>
    </row>
    <row r="24" spans="1:5" x14ac:dyDescent="0.2">
      <c r="A24" s="232" t="s">
        <v>49</v>
      </c>
      <c r="B24" s="231">
        <f>SUM(B18:B23)</f>
        <v>4858</v>
      </c>
      <c r="C24" s="231">
        <v>5601.5</v>
      </c>
      <c r="D24" s="231">
        <v>5416</v>
      </c>
      <c r="E24" s="231">
        <v>5526</v>
      </c>
    </row>
    <row r="25" spans="1:5" x14ac:dyDescent="0.2">
      <c r="A25" s="13" t="s">
        <v>264</v>
      </c>
      <c r="B25" s="230">
        <v>91.6</v>
      </c>
      <c r="C25" s="230">
        <v>93.6</v>
      </c>
      <c r="D25" s="230">
        <v>92.8</v>
      </c>
      <c r="E25" s="230">
        <v>94.154904089757508</v>
      </c>
    </row>
  </sheetData>
  <mergeCells count="2">
    <mergeCell ref="A3:E3"/>
    <mergeCell ref="A16:E16"/>
  </mergeCells>
  <pageMargins left="0.75" right="0.75" top="1" bottom="1" header="0.5" footer="0.5"/>
  <headerFooter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7FCE-2D79-440A-8D11-81D6F73BE368}">
  <dimension ref="A1:E15"/>
  <sheetViews>
    <sheetView workbookViewId="0"/>
  </sheetViews>
  <sheetFormatPr defaultRowHeight="11.25" x14ac:dyDescent="0.2"/>
  <cols>
    <col min="1" max="1" width="50.85546875" style="143" customWidth="1"/>
    <col min="2" max="3" width="8.140625" style="143" customWidth="1"/>
    <col min="4" max="16384" width="9.140625" style="143"/>
  </cols>
  <sheetData>
    <row r="1" spans="1:5" s="144" customFormat="1" ht="12" thickBot="1" x14ac:dyDescent="0.3">
      <c r="A1" s="162" t="s">
        <v>292</v>
      </c>
    </row>
    <row r="2" spans="1:5" x14ac:dyDescent="0.2">
      <c r="A2" s="247" t="s">
        <v>81</v>
      </c>
      <c r="B2" s="160">
        <v>2000</v>
      </c>
      <c r="C2" s="160">
        <v>2009</v>
      </c>
      <c r="D2" s="160">
        <v>2010</v>
      </c>
      <c r="E2" s="160">
        <v>2011</v>
      </c>
    </row>
    <row r="3" spans="1:5" s="148" customFormat="1" x14ac:dyDescent="0.2">
      <c r="A3" s="246" t="s">
        <v>291</v>
      </c>
      <c r="B3" s="245">
        <v>532</v>
      </c>
      <c r="C3" s="149">
        <v>625</v>
      </c>
      <c r="D3" s="149">
        <v>668</v>
      </c>
      <c r="E3" s="149">
        <v>691</v>
      </c>
    </row>
    <row r="4" spans="1:5" x14ac:dyDescent="0.2">
      <c r="A4" s="242" t="s">
        <v>290</v>
      </c>
      <c r="B4" s="149">
        <v>24965</v>
      </c>
      <c r="C4" s="149">
        <v>26687</v>
      </c>
      <c r="D4" s="149">
        <v>32516</v>
      </c>
      <c r="E4" s="149">
        <v>35450</v>
      </c>
    </row>
    <row r="5" spans="1:5" x14ac:dyDescent="0.2">
      <c r="A5" s="242" t="s">
        <v>289</v>
      </c>
      <c r="B5" s="149">
        <v>5335</v>
      </c>
      <c r="C5" s="149">
        <v>6026</v>
      </c>
      <c r="D5" s="149">
        <v>6346</v>
      </c>
      <c r="E5" s="149">
        <v>6628</v>
      </c>
    </row>
    <row r="6" spans="1:5" x14ac:dyDescent="0.2">
      <c r="A6" s="242" t="s">
        <v>73</v>
      </c>
      <c r="B6" s="149"/>
      <c r="C6" s="149"/>
      <c r="D6" s="149"/>
      <c r="E6" s="148"/>
    </row>
    <row r="7" spans="1:5" x14ac:dyDescent="0.2">
      <c r="A7" s="244" t="s">
        <v>288</v>
      </c>
      <c r="B7" s="178">
        <v>4850</v>
      </c>
      <c r="C7" s="149">
        <f>1868+1390+587+1554</f>
        <v>5399</v>
      </c>
      <c r="D7" s="149">
        <v>5887</v>
      </c>
      <c r="E7" s="243">
        <v>6258</v>
      </c>
    </row>
    <row r="8" spans="1:5" s="241" customFormat="1" x14ac:dyDescent="0.2">
      <c r="A8" s="242" t="s">
        <v>287</v>
      </c>
      <c r="B8" s="178">
        <v>29561</v>
      </c>
      <c r="C8" s="149">
        <v>34694</v>
      </c>
      <c r="D8" s="149">
        <v>35782</v>
      </c>
      <c r="E8" s="149">
        <v>36685</v>
      </c>
    </row>
    <row r="9" spans="1:5" x14ac:dyDescent="0.2">
      <c r="A9" s="240" t="s">
        <v>286</v>
      </c>
      <c r="B9" s="149">
        <v>28722</v>
      </c>
      <c r="C9" s="178">
        <v>33275</v>
      </c>
      <c r="D9" s="178">
        <v>34224</v>
      </c>
      <c r="E9" s="178">
        <v>34993</v>
      </c>
    </row>
    <row r="10" spans="1:5" x14ac:dyDescent="0.2">
      <c r="A10" s="239" t="s">
        <v>285</v>
      </c>
      <c r="B10" s="149">
        <v>178</v>
      </c>
      <c r="C10" s="178">
        <v>1106</v>
      </c>
      <c r="D10" s="178">
        <v>1102</v>
      </c>
      <c r="E10" s="178">
        <v>1169</v>
      </c>
    </row>
    <row r="11" spans="1:5" x14ac:dyDescent="0.2">
      <c r="A11" s="239" t="s">
        <v>284</v>
      </c>
      <c r="B11" s="178">
        <v>661</v>
      </c>
      <c r="C11" s="178">
        <v>313</v>
      </c>
      <c r="D11" s="178">
        <v>456</v>
      </c>
      <c r="E11" s="178">
        <v>523</v>
      </c>
    </row>
    <row r="12" spans="1:5" x14ac:dyDescent="0.2">
      <c r="A12" s="238" t="s">
        <v>283</v>
      </c>
      <c r="B12" s="187">
        <v>102.6</v>
      </c>
      <c r="C12" s="187">
        <v>118.6</v>
      </c>
      <c r="D12" s="187">
        <v>124.4</v>
      </c>
      <c r="E12" s="187">
        <v>129.1</v>
      </c>
    </row>
    <row r="13" spans="1:5" x14ac:dyDescent="0.2">
      <c r="A13" s="238" t="s">
        <v>282</v>
      </c>
      <c r="B13" s="168" t="s">
        <v>87</v>
      </c>
      <c r="C13" s="178">
        <v>5639</v>
      </c>
      <c r="D13" s="178">
        <v>4167</v>
      </c>
      <c r="E13" s="178">
        <v>4031</v>
      </c>
    </row>
    <row r="14" spans="1:5" ht="12" customHeight="1" x14ac:dyDescent="0.2">
      <c r="A14" s="238" t="s">
        <v>281</v>
      </c>
      <c r="B14" s="167">
        <v>76.400000000000006</v>
      </c>
      <c r="C14" s="167">
        <v>93.064304838479615</v>
      </c>
      <c r="D14" s="167">
        <v>101.9</v>
      </c>
      <c r="E14" s="167">
        <v>99.8</v>
      </c>
    </row>
    <row r="15" spans="1:5" x14ac:dyDescent="0.2">
      <c r="A15" s="238" t="s">
        <v>280</v>
      </c>
      <c r="B15" s="167">
        <v>6.1</v>
      </c>
      <c r="C15" s="167">
        <f>C8/C7</f>
        <v>6.4260048157066123</v>
      </c>
      <c r="D15" s="167">
        <v>6.1</v>
      </c>
      <c r="E15" s="167">
        <v>5.9</v>
      </c>
    </row>
  </sheetData>
  <pageMargins left="0.75" right="0.75" top="1" bottom="1" header="0.5" footer="0.5"/>
  <headerFooter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D699D-3BF4-4E5C-A14D-1E782EEEAA6C}">
  <dimension ref="A1:E16"/>
  <sheetViews>
    <sheetView workbookViewId="0"/>
  </sheetViews>
  <sheetFormatPr defaultRowHeight="11.25" x14ac:dyDescent="0.2"/>
  <cols>
    <col min="1" max="1" width="35.42578125" style="143" customWidth="1"/>
    <col min="2" max="3" width="9.85546875" style="143" customWidth="1"/>
    <col min="4" max="16384" width="9.140625" style="143"/>
  </cols>
  <sheetData>
    <row r="1" spans="1:5" s="144" customFormat="1" ht="12" thickBot="1" x14ac:dyDescent="0.3">
      <c r="A1" s="162" t="s">
        <v>304</v>
      </c>
    </row>
    <row r="2" spans="1:5" x14ac:dyDescent="0.2">
      <c r="A2" s="184" t="s">
        <v>81</v>
      </c>
      <c r="B2" s="183">
        <v>2000</v>
      </c>
      <c r="C2" s="160">
        <v>2009</v>
      </c>
      <c r="D2" s="160">
        <v>2010</v>
      </c>
      <c r="E2" s="160">
        <v>2011</v>
      </c>
    </row>
    <row r="3" spans="1:5" s="163" customFormat="1" x14ac:dyDescent="0.25">
      <c r="A3" s="359" t="s">
        <v>303</v>
      </c>
      <c r="B3" s="359"/>
      <c r="C3" s="359"/>
      <c r="D3" s="359"/>
      <c r="E3" s="359"/>
    </row>
    <row r="4" spans="1:5" x14ac:dyDescent="0.2">
      <c r="A4" s="251" t="s">
        <v>300</v>
      </c>
      <c r="B4" s="170">
        <v>825</v>
      </c>
      <c r="C4" s="158">
        <v>715</v>
      </c>
      <c r="D4" s="158">
        <v>714</v>
      </c>
      <c r="E4" s="143">
        <v>704</v>
      </c>
    </row>
    <row r="5" spans="1:5" s="253" customFormat="1" x14ac:dyDescent="0.2">
      <c r="A5" s="255" t="s">
        <v>299</v>
      </c>
      <c r="B5" s="178">
        <v>779</v>
      </c>
      <c r="C5" s="149">
        <v>649</v>
      </c>
      <c r="D5" s="149">
        <v>652</v>
      </c>
      <c r="E5" s="254">
        <v>646</v>
      </c>
    </row>
    <row r="6" spans="1:5" x14ac:dyDescent="0.2">
      <c r="A6" s="252" t="s">
        <v>298</v>
      </c>
      <c r="B6" s="158">
        <v>1157</v>
      </c>
      <c r="C6" s="158">
        <v>2309</v>
      </c>
      <c r="D6" s="158">
        <v>2297</v>
      </c>
      <c r="E6" s="158">
        <v>2327</v>
      </c>
    </row>
    <row r="7" spans="1:5" x14ac:dyDescent="0.2">
      <c r="A7" s="249" t="s">
        <v>302</v>
      </c>
      <c r="B7" s="210">
        <v>330415</v>
      </c>
      <c r="C7" s="158">
        <v>512881</v>
      </c>
      <c r="D7" s="158">
        <v>465948</v>
      </c>
      <c r="E7" s="158">
        <v>463879</v>
      </c>
    </row>
    <row r="8" spans="1:5" s="163" customFormat="1" x14ac:dyDescent="0.25">
      <c r="A8" s="388" t="s">
        <v>301</v>
      </c>
      <c r="B8" s="388"/>
      <c r="C8" s="388"/>
      <c r="D8" s="388"/>
      <c r="E8" s="388"/>
    </row>
    <row r="9" spans="1:5" x14ac:dyDescent="0.2">
      <c r="A9" s="251" t="s">
        <v>300</v>
      </c>
      <c r="B9" s="171">
        <v>1525</v>
      </c>
      <c r="C9" s="171">
        <v>814</v>
      </c>
      <c r="D9" s="171">
        <v>807</v>
      </c>
      <c r="E9" s="171">
        <v>780</v>
      </c>
    </row>
    <row r="10" spans="1:5" x14ac:dyDescent="0.2">
      <c r="A10" s="250" t="s">
        <v>299</v>
      </c>
      <c r="B10" s="158">
        <v>1490</v>
      </c>
      <c r="C10" s="158">
        <v>762</v>
      </c>
      <c r="D10" s="158">
        <v>754</v>
      </c>
      <c r="E10" s="158">
        <v>759</v>
      </c>
    </row>
    <row r="11" spans="1:5" x14ac:dyDescent="0.2">
      <c r="A11" s="250" t="s">
        <v>298</v>
      </c>
      <c r="B11" s="171">
        <v>1304</v>
      </c>
      <c r="C11" s="171">
        <v>2360</v>
      </c>
      <c r="D11" s="171">
        <v>2334</v>
      </c>
      <c r="E11" s="171">
        <v>2342</v>
      </c>
    </row>
    <row r="12" spans="1:5" x14ac:dyDescent="0.2">
      <c r="A12" s="249" t="s">
        <v>297</v>
      </c>
      <c r="B12" s="248">
        <v>155904</v>
      </c>
      <c r="C12" s="158">
        <v>127219</v>
      </c>
      <c r="D12" s="158">
        <v>145377</v>
      </c>
      <c r="E12" s="158">
        <v>151204</v>
      </c>
    </row>
    <row r="13" spans="1:5" x14ac:dyDescent="0.2">
      <c r="A13" s="240" t="s">
        <v>296</v>
      </c>
      <c r="B13" s="150" t="s">
        <v>87</v>
      </c>
      <c r="C13" s="158">
        <v>99763</v>
      </c>
      <c r="D13" s="158">
        <v>97466</v>
      </c>
      <c r="E13" s="158">
        <v>94101</v>
      </c>
    </row>
    <row r="14" spans="1:5" x14ac:dyDescent="0.2">
      <c r="A14" s="239" t="s">
        <v>295</v>
      </c>
      <c r="B14" s="150" t="s">
        <v>87</v>
      </c>
      <c r="C14" s="158">
        <v>26136</v>
      </c>
      <c r="D14" s="158">
        <v>27444</v>
      </c>
      <c r="E14" s="158">
        <v>33376</v>
      </c>
    </row>
    <row r="15" spans="1:5" x14ac:dyDescent="0.2">
      <c r="A15" s="239" t="s">
        <v>294</v>
      </c>
      <c r="B15" s="150" t="s">
        <v>87</v>
      </c>
      <c r="C15" s="158">
        <v>1320</v>
      </c>
      <c r="D15" s="158">
        <v>1082</v>
      </c>
      <c r="E15" s="158">
        <v>1157</v>
      </c>
    </row>
    <row r="16" spans="1:5" x14ac:dyDescent="0.2">
      <c r="A16" s="239" t="s">
        <v>293</v>
      </c>
      <c r="B16" s="228" t="s">
        <v>87</v>
      </c>
      <c r="C16" s="228" t="s">
        <v>87</v>
      </c>
      <c r="D16" s="158">
        <v>19385</v>
      </c>
      <c r="E16" s="158">
        <v>22570</v>
      </c>
    </row>
  </sheetData>
  <mergeCells count="2">
    <mergeCell ref="A3:E3"/>
    <mergeCell ref="A8:E8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9185-8180-4CD7-A54C-831846648F08}">
  <dimension ref="A1:E9"/>
  <sheetViews>
    <sheetView workbookViewId="0"/>
  </sheetViews>
  <sheetFormatPr defaultRowHeight="11.25" x14ac:dyDescent="0.2"/>
  <cols>
    <col min="1" max="1" width="44.42578125" style="1" customWidth="1"/>
    <col min="2" max="3" width="10.42578125" style="1" customWidth="1"/>
    <col min="4" max="16384" width="9.140625" style="1"/>
  </cols>
  <sheetData>
    <row r="1" spans="1:5" ht="12" thickBot="1" x14ac:dyDescent="0.25">
      <c r="A1" s="262" t="s">
        <v>312</v>
      </c>
      <c r="B1" s="261"/>
      <c r="C1" s="261"/>
      <c r="D1" s="261"/>
      <c r="E1" s="260"/>
    </row>
    <row r="2" spans="1:5" x14ac:dyDescent="0.2">
      <c r="A2" s="259" t="s">
        <v>81</v>
      </c>
      <c r="B2" s="258">
        <v>2000</v>
      </c>
      <c r="C2" s="258">
        <v>2009</v>
      </c>
      <c r="D2" s="258">
        <v>2010</v>
      </c>
      <c r="E2" s="258">
        <v>2011</v>
      </c>
    </row>
    <row r="3" spans="1:5" x14ac:dyDescent="0.2">
      <c r="A3" s="346" t="s">
        <v>311</v>
      </c>
      <c r="B3" s="346"/>
      <c r="C3" s="346"/>
      <c r="D3" s="346"/>
      <c r="E3" s="346"/>
    </row>
    <row r="4" spans="1:5" x14ac:dyDescent="0.2">
      <c r="A4" s="256" t="s">
        <v>310</v>
      </c>
      <c r="B4" s="257">
        <v>852</v>
      </c>
      <c r="C4" s="237">
        <v>4760</v>
      </c>
      <c r="D4" s="237">
        <v>7200</v>
      </c>
      <c r="E4" s="237">
        <v>13032</v>
      </c>
    </row>
    <row r="5" spans="1:5" x14ac:dyDescent="0.2">
      <c r="A5" s="256" t="s">
        <v>309</v>
      </c>
      <c r="B5" s="237">
        <v>312</v>
      </c>
      <c r="C5" s="237">
        <v>312</v>
      </c>
      <c r="D5" s="237">
        <v>203</v>
      </c>
      <c r="E5" s="237">
        <v>97</v>
      </c>
    </row>
    <row r="6" spans="1:5" x14ac:dyDescent="0.2">
      <c r="A6" s="346" t="s">
        <v>308</v>
      </c>
      <c r="B6" s="346"/>
      <c r="C6" s="346"/>
      <c r="D6" s="346"/>
      <c r="E6" s="346"/>
    </row>
    <row r="7" spans="1:5" x14ac:dyDescent="0.2">
      <c r="A7" s="256" t="s">
        <v>307</v>
      </c>
      <c r="B7" s="237">
        <v>123</v>
      </c>
      <c r="C7" s="235">
        <v>141</v>
      </c>
      <c r="D7" s="237">
        <v>161</v>
      </c>
      <c r="E7" s="237">
        <v>119</v>
      </c>
    </row>
    <row r="8" spans="1:5" ht="13.5" customHeight="1" x14ac:dyDescent="0.2">
      <c r="A8" s="256" t="s">
        <v>306</v>
      </c>
      <c r="B8" s="237">
        <v>518</v>
      </c>
      <c r="C8" s="235">
        <v>1023</v>
      </c>
      <c r="D8" s="237">
        <v>1173</v>
      </c>
      <c r="E8" s="237">
        <v>1225</v>
      </c>
    </row>
    <row r="9" spans="1:5" ht="14.25" customHeight="1" x14ac:dyDescent="0.2">
      <c r="A9" s="256" t="s">
        <v>305</v>
      </c>
      <c r="B9" s="237">
        <v>2046</v>
      </c>
      <c r="C9" s="235">
        <v>6167</v>
      </c>
      <c r="D9" s="237">
        <v>6189</v>
      </c>
      <c r="E9" s="237">
        <v>5962</v>
      </c>
    </row>
  </sheetData>
  <mergeCells count="2">
    <mergeCell ref="A6:E6"/>
    <mergeCell ref="A3:E3"/>
  </mergeCells>
  <pageMargins left="0.75" right="0.75" top="1" bottom="1" header="0.5" footer="0.5"/>
  <headerFooter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D2EDF-BC07-4D83-B6D5-A9F6B5D5454A}">
  <dimension ref="A1:G16"/>
  <sheetViews>
    <sheetView workbookViewId="0"/>
  </sheetViews>
  <sheetFormatPr defaultRowHeight="11.25" x14ac:dyDescent="0.2"/>
  <cols>
    <col min="1" max="1" width="10.7109375" style="143" customWidth="1"/>
    <col min="2" max="2" width="11.140625" style="143" customWidth="1"/>
    <col min="3" max="3" width="11.42578125" style="143" customWidth="1"/>
    <col min="4" max="4" width="12.7109375" style="143" customWidth="1"/>
    <col min="5" max="5" width="11.85546875" style="143" customWidth="1"/>
    <col min="6" max="6" width="11.7109375" style="143" customWidth="1"/>
    <col min="7" max="7" width="12.7109375" style="143" customWidth="1"/>
    <col min="8" max="16384" width="9.140625" style="143"/>
  </cols>
  <sheetData>
    <row r="1" spans="1:7" s="144" customFormat="1" ht="12" thickBot="1" x14ac:dyDescent="0.3">
      <c r="A1" s="162" t="s">
        <v>319</v>
      </c>
      <c r="B1" s="162"/>
      <c r="C1" s="162"/>
      <c r="D1" s="162"/>
      <c r="E1" s="162"/>
      <c r="F1" s="162"/>
      <c r="G1" s="162"/>
    </row>
    <row r="2" spans="1:7" x14ac:dyDescent="0.2">
      <c r="A2" s="348" t="s">
        <v>105</v>
      </c>
      <c r="B2" s="389" t="s">
        <v>318</v>
      </c>
      <c r="C2" s="390"/>
      <c r="D2" s="391"/>
      <c r="E2" s="389" t="s">
        <v>317</v>
      </c>
      <c r="F2" s="390"/>
      <c r="G2" s="391"/>
    </row>
    <row r="3" spans="1:7" x14ac:dyDescent="0.2">
      <c r="A3" s="376"/>
      <c r="B3" s="392" t="s">
        <v>316</v>
      </c>
      <c r="C3" s="393"/>
      <c r="D3" s="393"/>
      <c r="E3" s="393"/>
      <c r="F3" s="393"/>
      <c r="G3" s="393"/>
    </row>
    <row r="4" spans="1:7" ht="33.75" x14ac:dyDescent="0.2">
      <c r="A4" s="377"/>
      <c r="B4" s="268" t="s">
        <v>315</v>
      </c>
      <c r="C4" s="268" t="s">
        <v>314</v>
      </c>
      <c r="D4" s="268" t="s">
        <v>313</v>
      </c>
      <c r="E4" s="268" t="s">
        <v>315</v>
      </c>
      <c r="F4" s="268" t="s">
        <v>314</v>
      </c>
      <c r="G4" s="267" t="s">
        <v>313</v>
      </c>
    </row>
    <row r="5" spans="1:7" x14ac:dyDescent="0.2">
      <c r="A5" s="263">
        <v>2000</v>
      </c>
      <c r="B5" s="158">
        <v>40292</v>
      </c>
      <c r="C5" s="265">
        <v>39.5</v>
      </c>
      <c r="D5" s="265">
        <v>193.7</v>
      </c>
      <c r="E5" s="158">
        <v>98158</v>
      </c>
      <c r="F5" s="266">
        <v>96.2</v>
      </c>
      <c r="G5" s="265">
        <v>472.1</v>
      </c>
    </row>
    <row r="6" spans="1:7" x14ac:dyDescent="0.2">
      <c r="A6" s="263">
        <v>2001</v>
      </c>
      <c r="B6" s="158">
        <v>41275</v>
      </c>
      <c r="C6" s="265">
        <v>40.6</v>
      </c>
      <c r="D6" s="265">
        <v>197.3</v>
      </c>
      <c r="E6" s="158">
        <v>100370</v>
      </c>
      <c r="F6" s="266">
        <v>98.6</v>
      </c>
      <c r="G6" s="265">
        <v>479.9</v>
      </c>
    </row>
    <row r="7" spans="1:7" x14ac:dyDescent="0.2">
      <c r="A7" s="263">
        <v>2002</v>
      </c>
      <c r="B7" s="248">
        <v>43083</v>
      </c>
      <c r="C7" s="265">
        <v>42.478270840658219</v>
      </c>
      <c r="D7" s="265">
        <v>204.0315687031306</v>
      </c>
      <c r="E7" s="248">
        <v>103414</v>
      </c>
      <c r="F7" s="266">
        <v>101.9624422792245</v>
      </c>
      <c r="G7" s="265">
        <v>489.7458544174163</v>
      </c>
    </row>
    <row r="8" spans="1:7" x14ac:dyDescent="0.2">
      <c r="A8" s="263">
        <v>2003</v>
      </c>
      <c r="B8" s="248">
        <v>43733</v>
      </c>
      <c r="C8" s="265">
        <v>43.2</v>
      </c>
      <c r="D8" s="265">
        <v>205.7</v>
      </c>
      <c r="E8" s="248">
        <v>104774</v>
      </c>
      <c r="F8" s="266">
        <v>103.6</v>
      </c>
      <c r="G8" s="265">
        <v>492.8</v>
      </c>
    </row>
    <row r="9" spans="1:7" x14ac:dyDescent="0.2">
      <c r="A9" s="263">
        <v>2004</v>
      </c>
      <c r="B9" s="248">
        <v>43542</v>
      </c>
      <c r="C9" s="265">
        <v>43.121355489337063</v>
      </c>
      <c r="D9" s="265">
        <v>202.3</v>
      </c>
      <c r="E9" s="248">
        <v>104510</v>
      </c>
      <c r="F9" s="266">
        <v>103.50036429632577</v>
      </c>
      <c r="G9" s="265">
        <v>485.6</v>
      </c>
    </row>
    <row r="10" spans="1:7" x14ac:dyDescent="0.2">
      <c r="A10" s="263">
        <v>2005</v>
      </c>
      <c r="B10" s="248">
        <v>45130</v>
      </c>
      <c r="C10" s="265">
        <v>44.787016548569405</v>
      </c>
      <c r="D10" s="265">
        <v>209.2</v>
      </c>
      <c r="E10" s="158">
        <v>106702</v>
      </c>
      <c r="F10" s="266">
        <v>105.89107555429763</v>
      </c>
      <c r="G10" s="265">
        <v>494.6</v>
      </c>
    </row>
    <row r="11" spans="1:7" x14ac:dyDescent="0.2">
      <c r="A11" s="263">
        <v>2006</v>
      </c>
      <c r="B11" s="248">
        <v>48088</v>
      </c>
      <c r="C11" s="265">
        <v>47.8</v>
      </c>
      <c r="D11" s="265">
        <v>221.6</v>
      </c>
      <c r="E11" s="158">
        <v>108938</v>
      </c>
      <c r="F11" s="266">
        <v>108.2</v>
      </c>
      <c r="G11" s="265">
        <v>501.9</v>
      </c>
    </row>
    <row r="12" spans="1:7" x14ac:dyDescent="0.2">
      <c r="A12" s="263">
        <v>2007</v>
      </c>
      <c r="B12" s="158">
        <v>45989</v>
      </c>
      <c r="C12" s="265">
        <v>45.8</v>
      </c>
      <c r="D12" s="265">
        <v>209.6</v>
      </c>
      <c r="E12" s="158">
        <v>101898</v>
      </c>
      <c r="F12" s="266">
        <v>101.4</v>
      </c>
      <c r="G12" s="265">
        <v>464.4</v>
      </c>
    </row>
    <row r="13" spans="1:7" x14ac:dyDescent="0.2">
      <c r="A13" s="263">
        <v>2008</v>
      </c>
      <c r="B13" s="158">
        <v>48120</v>
      </c>
      <c r="C13" s="265">
        <v>48</v>
      </c>
      <c r="D13" s="265">
        <v>216.4</v>
      </c>
      <c r="E13" s="158">
        <v>107803</v>
      </c>
      <c r="F13" s="266">
        <v>107.5</v>
      </c>
      <c r="G13" s="265">
        <v>484.8</v>
      </c>
    </row>
    <row r="14" spans="1:7" x14ac:dyDescent="0.2">
      <c r="A14" s="263">
        <v>2009</v>
      </c>
      <c r="B14" s="158">
        <v>63392</v>
      </c>
      <c r="C14" s="143">
        <v>63.3</v>
      </c>
      <c r="D14" s="143">
        <v>281.39999999999998</v>
      </c>
      <c r="E14" s="158">
        <v>124693</v>
      </c>
      <c r="F14" s="143">
        <v>124.5</v>
      </c>
      <c r="G14" s="143">
        <v>553.5</v>
      </c>
    </row>
    <row r="15" spans="1:7" x14ac:dyDescent="0.2">
      <c r="A15" s="264">
        <v>2010</v>
      </c>
      <c r="B15" s="158">
        <v>75054</v>
      </c>
      <c r="C15" s="143">
        <v>75.2</v>
      </c>
      <c r="D15" s="152">
        <v>328</v>
      </c>
      <c r="E15" s="158">
        <v>146443</v>
      </c>
      <c r="F15" s="143">
        <v>146.69999999999999</v>
      </c>
      <c r="G15" s="152">
        <v>640</v>
      </c>
    </row>
    <row r="16" spans="1:7" x14ac:dyDescent="0.2">
      <c r="A16" s="263">
        <v>2011</v>
      </c>
      <c r="B16" s="158">
        <v>87941</v>
      </c>
      <c r="C16" s="143">
        <v>88.3</v>
      </c>
      <c r="D16" s="143">
        <v>379.4</v>
      </c>
      <c r="E16" s="158">
        <v>155091</v>
      </c>
      <c r="F16" s="143">
        <v>155.69999999999999</v>
      </c>
      <c r="G16" s="143">
        <v>669.1</v>
      </c>
    </row>
  </sheetData>
  <mergeCells count="4">
    <mergeCell ref="A2:A4"/>
    <mergeCell ref="B2:D2"/>
    <mergeCell ref="E2:G2"/>
    <mergeCell ref="B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9C424-BA92-4F80-9BD7-4A4FDEEABB47}">
  <dimension ref="A1:E14"/>
  <sheetViews>
    <sheetView workbookViewId="0"/>
  </sheetViews>
  <sheetFormatPr defaultRowHeight="11.25" x14ac:dyDescent="0.2"/>
  <cols>
    <col min="1" max="1" width="24.5703125" style="143" customWidth="1"/>
    <col min="2" max="4" width="9.7109375" style="143" customWidth="1"/>
    <col min="5" max="16384" width="9.140625" style="143"/>
  </cols>
  <sheetData>
    <row r="1" spans="1:5" s="144" customFormat="1" ht="12" thickBot="1" x14ac:dyDescent="0.3">
      <c r="A1" s="162" t="s">
        <v>330</v>
      </c>
      <c r="B1" s="252"/>
    </row>
    <row r="2" spans="1:5" s="163" customFormat="1" x14ac:dyDescent="0.25">
      <c r="A2" s="169" t="s">
        <v>81</v>
      </c>
      <c r="B2" s="183">
        <v>2000</v>
      </c>
      <c r="C2" s="160">
        <v>2009</v>
      </c>
      <c r="D2" s="270">
        <v>2010</v>
      </c>
      <c r="E2" s="160">
        <v>2011</v>
      </c>
    </row>
    <row r="3" spans="1:5" s="163" customFormat="1" x14ac:dyDescent="0.25">
      <c r="A3" s="346" t="s">
        <v>329</v>
      </c>
      <c r="B3" s="346"/>
      <c r="C3" s="346"/>
      <c r="D3" s="346"/>
      <c r="E3" s="346"/>
    </row>
    <row r="4" spans="1:5" x14ac:dyDescent="0.2">
      <c r="A4" s="13" t="s">
        <v>328</v>
      </c>
      <c r="B4" s="171">
        <v>1287</v>
      </c>
      <c r="C4" s="224">
        <v>1209</v>
      </c>
      <c r="D4" s="158">
        <v>1198</v>
      </c>
      <c r="E4" s="158">
        <v>1165</v>
      </c>
    </row>
    <row r="5" spans="1:5" x14ac:dyDescent="0.2">
      <c r="A5" s="13" t="s">
        <v>323</v>
      </c>
      <c r="B5" s="171">
        <v>38502</v>
      </c>
      <c r="C5" s="224">
        <v>41862</v>
      </c>
      <c r="D5" s="158">
        <v>41612</v>
      </c>
      <c r="E5" s="158">
        <v>40598</v>
      </c>
    </row>
    <row r="6" spans="1:5" ht="22.5" x14ac:dyDescent="0.2">
      <c r="A6" s="13" t="s">
        <v>327</v>
      </c>
      <c r="B6" s="158">
        <v>39917</v>
      </c>
      <c r="C6" s="158">
        <v>38209</v>
      </c>
      <c r="D6" s="158">
        <v>37905</v>
      </c>
      <c r="E6" s="158">
        <v>37066</v>
      </c>
    </row>
    <row r="7" spans="1:5" x14ac:dyDescent="0.2">
      <c r="A7" s="13" t="s">
        <v>321</v>
      </c>
      <c r="B7" s="171">
        <v>3578</v>
      </c>
      <c r="C7" s="224">
        <v>3140</v>
      </c>
      <c r="D7" s="158">
        <v>3005</v>
      </c>
      <c r="E7" s="158">
        <v>2773</v>
      </c>
    </row>
    <row r="8" spans="1:5" ht="22.5" x14ac:dyDescent="0.2">
      <c r="A8" s="13" t="s">
        <v>326</v>
      </c>
      <c r="B8" s="152">
        <v>192</v>
      </c>
      <c r="C8" s="143">
        <v>169.6</v>
      </c>
      <c r="D8" s="152">
        <v>166</v>
      </c>
      <c r="E8" s="143">
        <v>159.9</v>
      </c>
    </row>
    <row r="9" spans="1:5" x14ac:dyDescent="0.2">
      <c r="A9" s="374" t="s">
        <v>325</v>
      </c>
      <c r="B9" s="374"/>
      <c r="C9" s="374"/>
      <c r="D9" s="374"/>
      <c r="E9" s="374"/>
    </row>
    <row r="10" spans="1:5" x14ac:dyDescent="0.2">
      <c r="A10" s="13" t="s">
        <v>324</v>
      </c>
      <c r="B10" s="171">
        <v>84</v>
      </c>
      <c r="C10" s="224">
        <v>208</v>
      </c>
      <c r="D10" s="143">
        <v>235</v>
      </c>
      <c r="E10" s="143">
        <v>259</v>
      </c>
    </row>
    <row r="11" spans="1:5" x14ac:dyDescent="0.2">
      <c r="A11" s="13" t="s">
        <v>323</v>
      </c>
      <c r="B11" s="171">
        <v>2071</v>
      </c>
      <c r="C11" s="224">
        <v>5729</v>
      </c>
      <c r="D11" s="158">
        <v>6485</v>
      </c>
      <c r="E11" s="158">
        <v>7278</v>
      </c>
    </row>
    <row r="12" spans="1:5" ht="22.5" x14ac:dyDescent="0.2">
      <c r="A12" s="13" t="s">
        <v>322</v>
      </c>
      <c r="B12" s="171">
        <v>1899</v>
      </c>
      <c r="C12" s="224">
        <v>5503</v>
      </c>
      <c r="D12" s="158">
        <v>6116</v>
      </c>
      <c r="E12" s="158">
        <v>6802</v>
      </c>
    </row>
    <row r="13" spans="1:5" x14ac:dyDescent="0.2">
      <c r="A13" s="13" t="s">
        <v>321</v>
      </c>
      <c r="B13" s="171">
        <v>593</v>
      </c>
      <c r="C13" s="158">
        <v>1184</v>
      </c>
      <c r="D13" s="158">
        <v>1242</v>
      </c>
      <c r="E13" s="158">
        <v>1291</v>
      </c>
    </row>
    <row r="14" spans="1:5" x14ac:dyDescent="0.2">
      <c r="A14" s="269" t="s">
        <v>320</v>
      </c>
      <c r="B14" s="152">
        <v>2</v>
      </c>
      <c r="C14" s="143">
        <v>5.5</v>
      </c>
      <c r="D14" s="143">
        <v>6.1</v>
      </c>
      <c r="E14" s="143">
        <v>6.8</v>
      </c>
    </row>
  </sheetData>
  <mergeCells count="2">
    <mergeCell ref="A3:E3"/>
    <mergeCell ref="A9:E9"/>
  </mergeCells>
  <pageMargins left="0.75" right="0.75" top="1" bottom="1" header="0.5" footer="0.5"/>
  <headerFooter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80E53-9816-4628-8EB3-3C0F5EDAD20A}">
  <dimension ref="A1:F20"/>
  <sheetViews>
    <sheetView workbookViewId="0"/>
  </sheetViews>
  <sheetFormatPr defaultRowHeight="11.25" x14ac:dyDescent="0.2"/>
  <cols>
    <col min="1" max="1" width="24.5703125" style="143" customWidth="1"/>
    <col min="2" max="2" width="12.140625" style="1" customWidth="1"/>
    <col min="3" max="6" width="12.140625" style="143" customWidth="1"/>
    <col min="7" max="16384" width="9.140625" style="143"/>
  </cols>
  <sheetData>
    <row r="1" spans="1:6" s="275" customFormat="1" ht="12" thickBot="1" x14ac:dyDescent="0.3">
      <c r="A1" s="44" t="s">
        <v>341</v>
      </c>
      <c r="B1" s="26"/>
      <c r="C1" s="44"/>
      <c r="D1" s="44"/>
    </row>
    <row r="2" spans="1:6" s="263" customFormat="1" ht="33.75" x14ac:dyDescent="0.2">
      <c r="A2" s="223" t="s">
        <v>340</v>
      </c>
      <c r="B2" s="274" t="s">
        <v>339</v>
      </c>
      <c r="C2" s="189" t="s">
        <v>338</v>
      </c>
      <c r="D2" s="189" t="s">
        <v>337</v>
      </c>
      <c r="E2" s="189" t="s">
        <v>320</v>
      </c>
      <c r="F2" s="273" t="s">
        <v>336</v>
      </c>
    </row>
    <row r="3" spans="1:6" x14ac:dyDescent="0.2">
      <c r="A3" s="263">
        <v>2000</v>
      </c>
      <c r="B3" s="233">
        <v>1155</v>
      </c>
      <c r="C3" s="233">
        <v>74402</v>
      </c>
      <c r="D3" s="233">
        <v>72183</v>
      </c>
      <c r="E3" s="151">
        <v>70.8</v>
      </c>
      <c r="F3" s="168">
        <v>97</v>
      </c>
    </row>
    <row r="4" spans="1:6" x14ac:dyDescent="0.2">
      <c r="A4" s="263">
        <v>2001</v>
      </c>
      <c r="B4" s="233">
        <v>1206</v>
      </c>
      <c r="C4" s="233">
        <v>76285</v>
      </c>
      <c r="D4" s="233">
        <v>74338</v>
      </c>
      <c r="E4" s="151">
        <v>73.099999999999994</v>
      </c>
      <c r="F4" s="168">
        <v>97.4</v>
      </c>
    </row>
    <row r="5" spans="1:6" x14ac:dyDescent="0.2">
      <c r="A5" s="263">
        <v>2002</v>
      </c>
      <c r="B5" s="233">
        <v>1249</v>
      </c>
      <c r="C5" s="233">
        <v>77620</v>
      </c>
      <c r="D5" s="233">
        <v>75541</v>
      </c>
      <c r="E5" s="151">
        <v>74.5</v>
      </c>
      <c r="F5" s="168">
        <f t="shared" ref="F5:F10" si="0">D5/C5*100</f>
        <v>97.321566606544707</v>
      </c>
    </row>
    <row r="6" spans="1:6" x14ac:dyDescent="0.2">
      <c r="A6" s="263">
        <v>2003</v>
      </c>
      <c r="B6" s="233">
        <v>1322</v>
      </c>
      <c r="C6" s="233">
        <v>79861</v>
      </c>
      <c r="D6" s="233">
        <v>77386</v>
      </c>
      <c r="E6" s="151">
        <v>76.493005356862909</v>
      </c>
      <c r="F6" s="168">
        <f t="shared" si="0"/>
        <v>96.900865253377745</v>
      </c>
    </row>
    <row r="7" spans="1:6" x14ac:dyDescent="0.2">
      <c r="A7" s="263">
        <v>2004</v>
      </c>
      <c r="B7" s="233">
        <v>1310</v>
      </c>
      <c r="C7" s="233">
        <v>81126</v>
      </c>
      <c r="D7" s="233">
        <v>78462</v>
      </c>
      <c r="E7" s="151">
        <v>77.704005199677667</v>
      </c>
      <c r="F7" s="168">
        <f t="shared" si="0"/>
        <v>96.716219214555139</v>
      </c>
    </row>
    <row r="8" spans="1:6" x14ac:dyDescent="0.2">
      <c r="A8" s="263">
        <v>2005</v>
      </c>
      <c r="B8" s="233">
        <v>1353</v>
      </c>
      <c r="C8" s="233">
        <v>84224</v>
      </c>
      <c r="D8" s="233">
        <v>81425</v>
      </c>
      <c r="E8" s="151">
        <v>80.806178206675455</v>
      </c>
      <c r="F8" s="168">
        <f t="shared" si="0"/>
        <v>96.676719224924014</v>
      </c>
    </row>
    <row r="9" spans="1:6" x14ac:dyDescent="0.2">
      <c r="A9" s="263">
        <v>2006</v>
      </c>
      <c r="B9" s="233">
        <v>1410</v>
      </c>
      <c r="C9" s="233">
        <v>87479</v>
      </c>
      <c r="D9" s="233">
        <v>84133</v>
      </c>
      <c r="E9" s="151">
        <v>83.6</v>
      </c>
      <c r="F9" s="168">
        <f t="shared" si="0"/>
        <v>96.175082019684723</v>
      </c>
    </row>
    <row r="10" spans="1:6" x14ac:dyDescent="0.2">
      <c r="A10" s="263">
        <v>2007</v>
      </c>
      <c r="B10" s="233">
        <v>1395</v>
      </c>
      <c r="C10" s="233">
        <v>88525</v>
      </c>
      <c r="D10" s="233">
        <v>85283</v>
      </c>
      <c r="E10" s="151">
        <v>84.9</v>
      </c>
      <c r="F10" s="168">
        <f t="shared" si="0"/>
        <v>96.337757695566225</v>
      </c>
    </row>
    <row r="11" spans="1:6" x14ac:dyDescent="0.2">
      <c r="A11" s="263">
        <v>2008</v>
      </c>
      <c r="B11" s="233">
        <v>1407</v>
      </c>
      <c r="C11" s="233">
        <v>89771</v>
      </c>
      <c r="D11" s="233">
        <v>84444</v>
      </c>
      <c r="E11" s="151">
        <v>84.2</v>
      </c>
      <c r="F11" s="168">
        <v>94.1</v>
      </c>
    </row>
    <row r="12" spans="1:6" x14ac:dyDescent="0.2">
      <c r="A12" s="263">
        <v>2009</v>
      </c>
      <c r="B12" s="233">
        <v>1431</v>
      </c>
      <c r="C12" s="233">
        <v>91861</v>
      </c>
      <c r="D12" s="233">
        <v>86914</v>
      </c>
      <c r="E12" s="151">
        <v>86.8</v>
      </c>
      <c r="F12" s="168">
        <v>94.6</v>
      </c>
    </row>
    <row r="13" spans="1:6" x14ac:dyDescent="0.2">
      <c r="A13" s="264">
        <v>2010</v>
      </c>
      <c r="B13" s="233">
        <v>1455</v>
      </c>
      <c r="C13" s="158">
        <v>92423</v>
      </c>
      <c r="D13" s="158">
        <v>88228</v>
      </c>
      <c r="E13" s="151">
        <v>88</v>
      </c>
      <c r="F13" s="272">
        <f>D13/C13*100</f>
        <v>95.461086526081175</v>
      </c>
    </row>
    <row r="14" spans="1:6" x14ac:dyDescent="0.2">
      <c r="A14" s="263">
        <v>2011</v>
      </c>
      <c r="B14" s="233">
        <v>1450</v>
      </c>
      <c r="C14" s="158">
        <v>93079</v>
      </c>
      <c r="D14" s="158">
        <v>88886</v>
      </c>
      <c r="E14" s="151">
        <v>89</v>
      </c>
      <c r="F14" s="168">
        <f>D14/C14*100</f>
        <v>95.495224486726329</v>
      </c>
    </row>
    <row r="15" spans="1:6" x14ac:dyDescent="0.2">
      <c r="A15" s="143" t="s">
        <v>73</v>
      </c>
      <c r="B15" s="233"/>
      <c r="C15" s="178"/>
      <c r="D15" s="178"/>
      <c r="E15" s="178"/>
      <c r="F15" s="168"/>
    </row>
    <row r="16" spans="1:6" ht="22.5" x14ac:dyDescent="0.2">
      <c r="A16" s="271" t="s">
        <v>335</v>
      </c>
      <c r="B16" s="151">
        <v>914</v>
      </c>
      <c r="C16" s="158">
        <v>54647</v>
      </c>
      <c r="D16" s="158">
        <v>52140</v>
      </c>
      <c r="E16" s="167">
        <v>52.361326089246631</v>
      </c>
      <c r="F16" s="168">
        <f>D16/C16*100</f>
        <v>95.412373963804058</v>
      </c>
    </row>
    <row r="17" spans="1:6" x14ac:dyDescent="0.2">
      <c r="A17" s="271" t="s">
        <v>334</v>
      </c>
      <c r="B17" s="151">
        <v>87</v>
      </c>
      <c r="C17" s="158">
        <v>8991</v>
      </c>
      <c r="D17" s="158">
        <v>8889</v>
      </c>
      <c r="E17" s="168">
        <v>8.9267324052035537</v>
      </c>
      <c r="F17" s="168">
        <f>D17/C17*100</f>
        <v>98.865532198865537</v>
      </c>
    </row>
    <row r="18" spans="1:6" x14ac:dyDescent="0.2">
      <c r="A18" s="271" t="s">
        <v>333</v>
      </c>
      <c r="B18" s="151">
        <v>303</v>
      </c>
      <c r="C18" s="158">
        <v>16884</v>
      </c>
      <c r="D18" s="158">
        <v>16230</v>
      </c>
      <c r="E18" s="168">
        <v>16.298893794178614</v>
      </c>
      <c r="F18" s="168">
        <f>D18/C18*100</f>
        <v>96.126510305614786</v>
      </c>
    </row>
    <row r="19" spans="1:6" x14ac:dyDescent="0.2">
      <c r="A19" s="271" t="s">
        <v>332</v>
      </c>
      <c r="B19" s="151">
        <v>58</v>
      </c>
      <c r="C19" s="158">
        <v>2266</v>
      </c>
      <c r="D19" s="158">
        <v>2186</v>
      </c>
      <c r="E19" s="168">
        <v>2.1952792257593625</v>
      </c>
      <c r="F19" s="168">
        <f>D19/C19*100</f>
        <v>96.469549867608123</v>
      </c>
    </row>
    <row r="20" spans="1:6" x14ac:dyDescent="0.2">
      <c r="A20" s="271" t="s">
        <v>331</v>
      </c>
      <c r="B20" s="151">
        <v>173</v>
      </c>
      <c r="C20" s="158">
        <v>10291</v>
      </c>
      <c r="D20" s="158">
        <v>9441</v>
      </c>
      <c r="E20" s="168">
        <v>9.4810755582772828</v>
      </c>
      <c r="F20" s="168">
        <f>D20/C20*100</f>
        <v>91.740355650568461</v>
      </c>
    </row>
  </sheetData>
  <pageMargins left="0.75" right="0.75" top="1" bottom="1" header="0.5" footer="0.5"/>
  <headerFooter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D9160-662F-46A1-9AF3-0F21FE3ECA75}">
  <dimension ref="A1:E12"/>
  <sheetViews>
    <sheetView workbookViewId="0"/>
  </sheetViews>
  <sheetFormatPr defaultRowHeight="11.25" x14ac:dyDescent="0.2"/>
  <cols>
    <col min="1" max="1" width="38.5703125" style="143" customWidth="1"/>
    <col min="2" max="5" width="9.28515625" style="143" customWidth="1"/>
    <col min="6" max="16384" width="9.140625" style="143"/>
  </cols>
  <sheetData>
    <row r="1" spans="1:5" ht="12" thickBot="1" x14ac:dyDescent="0.25">
      <c r="A1" s="285" t="s">
        <v>350</v>
      </c>
      <c r="B1" s="285"/>
      <c r="C1" s="285"/>
    </row>
    <row r="2" spans="1:5" s="163" customFormat="1" x14ac:dyDescent="0.25">
      <c r="A2" s="284" t="s">
        <v>349</v>
      </c>
      <c r="B2" s="107">
        <v>2000</v>
      </c>
      <c r="C2" s="282">
        <v>2009</v>
      </c>
      <c r="D2" s="283">
        <v>2010</v>
      </c>
      <c r="E2" s="282">
        <v>2011</v>
      </c>
    </row>
    <row r="3" spans="1:5" s="148" customFormat="1" x14ac:dyDescent="0.2">
      <c r="A3" s="219" t="s">
        <v>348</v>
      </c>
      <c r="B3" s="150">
        <v>39847</v>
      </c>
      <c r="C3" s="149">
        <v>51353</v>
      </c>
      <c r="D3" s="158">
        <v>51736</v>
      </c>
      <c r="E3" s="149">
        <v>52140</v>
      </c>
    </row>
    <row r="4" spans="1:5" x14ac:dyDescent="0.2">
      <c r="A4" s="180" t="s">
        <v>347</v>
      </c>
      <c r="B4" s="225">
        <v>8133</v>
      </c>
      <c r="C4" s="158">
        <v>8659</v>
      </c>
      <c r="D4" s="158">
        <v>8775</v>
      </c>
      <c r="E4" s="158">
        <v>8889</v>
      </c>
    </row>
    <row r="5" spans="1:5" x14ac:dyDescent="0.2">
      <c r="A5" s="163" t="s">
        <v>344</v>
      </c>
      <c r="B5" s="281">
        <v>9</v>
      </c>
      <c r="C5" s="158">
        <v>339</v>
      </c>
      <c r="D5" s="158">
        <v>305</v>
      </c>
      <c r="E5" s="143">
        <v>294</v>
      </c>
    </row>
    <row r="6" spans="1:5" x14ac:dyDescent="0.2">
      <c r="A6" s="117" t="s">
        <v>346</v>
      </c>
      <c r="B6" s="150">
        <v>15346</v>
      </c>
      <c r="C6" s="158">
        <v>16398</v>
      </c>
      <c r="D6" s="158">
        <v>16391</v>
      </c>
      <c r="E6" s="158">
        <v>16230</v>
      </c>
    </row>
    <row r="7" spans="1:5" x14ac:dyDescent="0.2">
      <c r="A7" s="180" t="s">
        <v>344</v>
      </c>
      <c r="B7" s="281">
        <v>123</v>
      </c>
      <c r="C7" s="158">
        <v>1506</v>
      </c>
      <c r="D7" s="158">
        <v>1514</v>
      </c>
      <c r="E7" s="280">
        <v>1567</v>
      </c>
    </row>
    <row r="8" spans="1:5" x14ac:dyDescent="0.2">
      <c r="A8" s="180" t="s">
        <v>345</v>
      </c>
      <c r="B8" s="225">
        <v>1161</v>
      </c>
      <c r="C8" s="158">
        <v>2127</v>
      </c>
      <c r="D8" s="158">
        <v>2151</v>
      </c>
      <c r="E8" s="158">
        <v>2186</v>
      </c>
    </row>
    <row r="9" spans="1:5" x14ac:dyDescent="0.2">
      <c r="A9" s="180" t="s">
        <v>344</v>
      </c>
      <c r="B9" s="225" t="s">
        <v>99</v>
      </c>
      <c r="C9" s="158">
        <v>72</v>
      </c>
      <c r="D9" s="158">
        <v>82</v>
      </c>
      <c r="E9" s="158">
        <v>91</v>
      </c>
    </row>
    <row r="10" spans="1:5" ht="12" customHeight="1" x14ac:dyDescent="0.2">
      <c r="A10" s="173" t="s">
        <v>343</v>
      </c>
      <c r="B10" s="150">
        <v>6320</v>
      </c>
      <c r="C10" s="158">
        <v>8377</v>
      </c>
      <c r="D10" s="158">
        <v>9175</v>
      </c>
      <c r="E10" s="158">
        <v>9441</v>
      </c>
    </row>
    <row r="11" spans="1:5" x14ac:dyDescent="0.2">
      <c r="A11" s="180" t="s">
        <v>342</v>
      </c>
      <c r="B11" s="225">
        <v>1376</v>
      </c>
      <c r="C11" s="150" t="s">
        <v>99</v>
      </c>
      <c r="D11" s="150" t="s">
        <v>99</v>
      </c>
      <c r="E11" s="228" t="s">
        <v>99</v>
      </c>
    </row>
    <row r="12" spans="1:5" s="148" customFormat="1" x14ac:dyDescent="0.2">
      <c r="A12" s="279" t="s">
        <v>49</v>
      </c>
      <c r="B12" s="278">
        <v>72183</v>
      </c>
      <c r="C12" s="276">
        <v>86914</v>
      </c>
      <c r="D12" s="277">
        <v>88228</v>
      </c>
      <c r="E12" s="276">
        <v>88886</v>
      </c>
    </row>
  </sheetData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2A800-67E0-4959-89C7-BA01417C181A}">
  <dimension ref="A1:H17"/>
  <sheetViews>
    <sheetView workbookViewId="0"/>
  </sheetViews>
  <sheetFormatPr defaultRowHeight="11.25" x14ac:dyDescent="0.2"/>
  <cols>
    <col min="1" max="1" width="25.42578125" style="143" customWidth="1"/>
    <col min="2" max="16384" width="9.140625" style="143"/>
  </cols>
  <sheetData>
    <row r="1" spans="1:8" s="144" customFormat="1" ht="12" thickBot="1" x14ac:dyDescent="0.3">
      <c r="A1" s="285" t="s">
        <v>363</v>
      </c>
      <c r="B1" s="285"/>
      <c r="C1" s="285"/>
      <c r="D1" s="285"/>
      <c r="E1" s="285"/>
      <c r="F1" s="285"/>
      <c r="G1" s="285"/>
      <c r="H1" s="285"/>
    </row>
    <row r="2" spans="1:8" ht="45" x14ac:dyDescent="0.2">
      <c r="A2" s="223" t="s">
        <v>340</v>
      </c>
      <c r="B2" s="189" t="s">
        <v>362</v>
      </c>
      <c r="C2" s="189" t="s">
        <v>361</v>
      </c>
      <c r="D2" s="189" t="s">
        <v>360</v>
      </c>
      <c r="E2" s="189" t="s">
        <v>359</v>
      </c>
      <c r="F2" s="189" t="s">
        <v>358</v>
      </c>
      <c r="G2" s="189" t="s">
        <v>357</v>
      </c>
      <c r="H2" s="273" t="s">
        <v>49</v>
      </c>
    </row>
    <row r="3" spans="1:8" x14ac:dyDescent="0.2">
      <c r="A3" s="263">
        <v>2000</v>
      </c>
      <c r="B3" s="171">
        <v>55361</v>
      </c>
      <c r="C3" s="171">
        <v>5931</v>
      </c>
      <c r="D3" s="171">
        <v>3610</v>
      </c>
      <c r="E3" s="171">
        <v>1045</v>
      </c>
      <c r="F3" s="171">
        <v>757</v>
      </c>
      <c r="G3" s="171">
        <v>5479</v>
      </c>
      <c r="H3" s="171">
        <v>72183</v>
      </c>
    </row>
    <row r="4" spans="1:8" x14ac:dyDescent="0.2">
      <c r="A4" s="289">
        <v>2005</v>
      </c>
      <c r="B4" s="171">
        <v>57593</v>
      </c>
      <c r="C4" s="171">
        <v>7979</v>
      </c>
      <c r="D4" s="171">
        <v>5565</v>
      </c>
      <c r="E4" s="171">
        <v>2738</v>
      </c>
      <c r="F4" s="171">
        <v>140</v>
      </c>
      <c r="G4" s="171">
        <v>7410</v>
      </c>
      <c r="H4" s="171">
        <v>81425</v>
      </c>
    </row>
    <row r="5" spans="1:8" x14ac:dyDescent="0.2">
      <c r="A5" s="289">
        <v>2006</v>
      </c>
      <c r="B5" s="171">
        <v>57873</v>
      </c>
      <c r="C5" s="171">
        <v>8490</v>
      </c>
      <c r="D5" s="171">
        <v>5975</v>
      </c>
      <c r="E5" s="171">
        <v>2861</v>
      </c>
      <c r="F5" s="171">
        <v>96</v>
      </c>
      <c r="G5" s="171">
        <v>8838</v>
      </c>
      <c r="H5" s="171">
        <v>84133</v>
      </c>
    </row>
    <row r="6" spans="1:8" x14ac:dyDescent="0.2">
      <c r="A6" s="289">
        <v>2007</v>
      </c>
      <c r="B6" s="171">
        <v>58064</v>
      </c>
      <c r="C6" s="171">
        <v>9160</v>
      </c>
      <c r="D6" s="171">
        <v>6302</v>
      </c>
      <c r="E6" s="171">
        <v>2945</v>
      </c>
      <c r="F6" s="171">
        <v>106</v>
      </c>
      <c r="G6" s="171">
        <v>8706</v>
      </c>
      <c r="H6" s="171">
        <v>85283</v>
      </c>
    </row>
    <row r="7" spans="1:8" x14ac:dyDescent="0.2">
      <c r="A7" s="289">
        <v>2008</v>
      </c>
      <c r="B7" s="171">
        <v>56608</v>
      </c>
      <c r="C7" s="171">
        <v>11017</v>
      </c>
      <c r="D7" s="171">
        <v>6264</v>
      </c>
      <c r="E7" s="171">
        <v>2659</v>
      </c>
      <c r="F7" s="171">
        <v>90</v>
      </c>
      <c r="G7" s="171">
        <v>7806</v>
      </c>
      <c r="H7" s="171">
        <v>84444</v>
      </c>
    </row>
    <row r="8" spans="1:8" x14ac:dyDescent="0.2">
      <c r="A8" s="289">
        <v>2009</v>
      </c>
      <c r="B8" s="170">
        <v>56452</v>
      </c>
      <c r="C8" s="170">
        <v>12782</v>
      </c>
      <c r="D8" s="170">
        <v>6194</v>
      </c>
      <c r="E8" s="170">
        <v>2608</v>
      </c>
      <c r="F8" s="170">
        <v>250</v>
      </c>
      <c r="G8" s="170">
        <v>8628</v>
      </c>
      <c r="H8" s="171">
        <v>86914</v>
      </c>
    </row>
    <row r="9" spans="1:8" x14ac:dyDescent="0.2">
      <c r="A9" s="290">
        <v>2010</v>
      </c>
      <c r="B9" s="170">
        <v>56539</v>
      </c>
      <c r="C9" s="170">
        <v>13349</v>
      </c>
      <c r="D9" s="170">
        <v>6257</v>
      </c>
      <c r="E9" s="170">
        <v>3041</v>
      </c>
      <c r="F9" s="170">
        <v>304</v>
      </c>
      <c r="G9" s="170">
        <v>8738</v>
      </c>
      <c r="H9" s="171">
        <v>88228</v>
      </c>
    </row>
    <row r="10" spans="1:8" x14ac:dyDescent="0.2">
      <c r="A10" s="289">
        <v>2011</v>
      </c>
      <c r="B10" s="170">
        <v>54623</v>
      </c>
      <c r="C10" s="170">
        <v>15664</v>
      </c>
      <c r="D10" s="170">
        <v>6173</v>
      </c>
      <c r="E10" s="170">
        <v>3298</v>
      </c>
      <c r="F10" s="170">
        <v>312</v>
      </c>
      <c r="G10" s="170">
        <v>8816</v>
      </c>
      <c r="H10" s="171">
        <v>88886</v>
      </c>
    </row>
    <row r="11" spans="1:8" x14ac:dyDescent="0.2">
      <c r="A11" s="288" t="s">
        <v>73</v>
      </c>
      <c r="B11" s="171"/>
      <c r="C11" s="171"/>
      <c r="D11" s="171"/>
      <c r="E11" s="171"/>
      <c r="F11" s="171"/>
      <c r="G11" s="171"/>
      <c r="H11" s="171"/>
    </row>
    <row r="12" spans="1:8" x14ac:dyDescent="0.2">
      <c r="A12" s="271" t="s">
        <v>356</v>
      </c>
      <c r="B12" s="178">
        <v>30265</v>
      </c>
      <c r="C12" s="178">
        <v>11784</v>
      </c>
      <c r="D12" s="178">
        <v>3603</v>
      </c>
      <c r="E12" s="178">
        <v>532</v>
      </c>
      <c r="F12" s="178">
        <v>301</v>
      </c>
      <c r="G12" s="178">
        <v>5655</v>
      </c>
      <c r="H12" s="178">
        <f t="shared" ref="H12:H17" si="0">SUM(B12:G12)</f>
        <v>52140</v>
      </c>
    </row>
    <row r="13" spans="1:8" x14ac:dyDescent="0.2">
      <c r="A13" s="271" t="s">
        <v>355</v>
      </c>
      <c r="B13" s="178">
        <v>7088</v>
      </c>
      <c r="C13" s="178">
        <v>418</v>
      </c>
      <c r="D13" s="178">
        <v>134</v>
      </c>
      <c r="E13" s="178">
        <v>50</v>
      </c>
      <c r="F13" s="228" t="s">
        <v>99</v>
      </c>
      <c r="G13" s="178">
        <v>1199</v>
      </c>
      <c r="H13" s="178">
        <f t="shared" si="0"/>
        <v>8889</v>
      </c>
    </row>
    <row r="14" spans="1:8" x14ac:dyDescent="0.2">
      <c r="A14" s="271" t="s">
        <v>354</v>
      </c>
      <c r="B14" s="178">
        <v>12054</v>
      </c>
      <c r="C14" s="178">
        <v>1603</v>
      </c>
      <c r="D14" s="178">
        <v>827</v>
      </c>
      <c r="E14" s="178">
        <v>278</v>
      </c>
      <c r="F14" s="151" t="s">
        <v>99</v>
      </c>
      <c r="G14" s="178">
        <v>1468</v>
      </c>
      <c r="H14" s="178">
        <f t="shared" si="0"/>
        <v>16230</v>
      </c>
    </row>
    <row r="15" spans="1:8" x14ac:dyDescent="0.2">
      <c r="A15" s="271" t="s">
        <v>353</v>
      </c>
      <c r="B15" s="178">
        <v>1625</v>
      </c>
      <c r="C15" s="178">
        <v>116</v>
      </c>
      <c r="D15" s="178">
        <v>297</v>
      </c>
      <c r="E15" s="178">
        <v>67</v>
      </c>
      <c r="F15" s="151" t="s">
        <v>99</v>
      </c>
      <c r="G15" s="178">
        <v>81</v>
      </c>
      <c r="H15" s="178">
        <f t="shared" si="0"/>
        <v>2186</v>
      </c>
    </row>
    <row r="16" spans="1:8" s="287" customFormat="1" ht="22.5" x14ac:dyDescent="0.2">
      <c r="A16" s="271" t="s">
        <v>352</v>
      </c>
      <c r="B16" s="178">
        <v>3591</v>
      </c>
      <c r="C16" s="178">
        <v>1743</v>
      </c>
      <c r="D16" s="178">
        <v>1312</v>
      </c>
      <c r="E16" s="178">
        <v>2371</v>
      </c>
      <c r="F16" s="178">
        <v>11</v>
      </c>
      <c r="G16" s="178">
        <v>413</v>
      </c>
      <c r="H16" s="178">
        <f t="shared" si="0"/>
        <v>9441</v>
      </c>
    </row>
    <row r="17" spans="1:8" s="163" customFormat="1" ht="22.5" x14ac:dyDescent="0.2">
      <c r="A17" s="286" t="s">
        <v>351</v>
      </c>
      <c r="B17" s="178">
        <v>52016</v>
      </c>
      <c r="C17" s="178">
        <v>14714</v>
      </c>
      <c r="D17" s="178">
        <v>5290</v>
      </c>
      <c r="E17" s="178">
        <v>1738</v>
      </c>
      <c r="F17" s="178">
        <v>300</v>
      </c>
      <c r="G17" s="178">
        <v>8513</v>
      </c>
      <c r="H17" s="178">
        <f t="shared" si="0"/>
        <v>82571</v>
      </c>
    </row>
  </sheetData>
  <pageMargins left="0.75" right="0.75" top="1" bottom="1" header="0.5" footer="0.5"/>
  <headerFooter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2C482-DC18-47B4-A33E-B44FDEBE61D2}">
  <dimension ref="A1:H8"/>
  <sheetViews>
    <sheetView workbookViewId="0"/>
  </sheetViews>
  <sheetFormatPr defaultRowHeight="11.25" x14ac:dyDescent="0.2"/>
  <cols>
    <col min="1" max="1" width="24.140625" style="143" customWidth="1"/>
    <col min="2" max="8" width="9.5703125" style="143" customWidth="1"/>
    <col min="9" max="16384" width="9.140625" style="143"/>
  </cols>
  <sheetData>
    <row r="1" spans="1:8" ht="12" thickBot="1" x14ac:dyDescent="0.25">
      <c r="A1" s="110" t="s">
        <v>369</v>
      </c>
      <c r="B1" s="291"/>
      <c r="C1" s="291"/>
      <c r="D1" s="291"/>
      <c r="E1" s="291"/>
      <c r="F1" s="291"/>
      <c r="G1" s="291"/>
      <c r="H1" s="291"/>
    </row>
    <row r="2" spans="1:8" ht="33.75" x14ac:dyDescent="0.2">
      <c r="A2" s="223" t="s">
        <v>81</v>
      </c>
      <c r="B2" s="189" t="s">
        <v>362</v>
      </c>
      <c r="C2" s="189" t="s">
        <v>361</v>
      </c>
      <c r="D2" s="189" t="s">
        <v>360</v>
      </c>
      <c r="E2" s="189" t="s">
        <v>359</v>
      </c>
      <c r="F2" s="189" t="s">
        <v>358</v>
      </c>
      <c r="G2" s="189" t="s">
        <v>357</v>
      </c>
      <c r="H2" s="273" t="s">
        <v>49</v>
      </c>
    </row>
    <row r="3" spans="1:8" x14ac:dyDescent="0.2">
      <c r="A3" s="117" t="s">
        <v>368</v>
      </c>
      <c r="B3" s="178">
        <v>35347.47</v>
      </c>
      <c r="C3" s="178">
        <v>11322.8</v>
      </c>
      <c r="D3" s="178">
        <v>4143</v>
      </c>
      <c r="E3" s="178">
        <v>991.7</v>
      </c>
      <c r="F3" s="178">
        <v>314</v>
      </c>
      <c r="G3" s="178">
        <v>7220</v>
      </c>
      <c r="H3" s="178">
        <f>SUM(B3:G3)</f>
        <v>59338.97</v>
      </c>
    </row>
    <row r="4" spans="1:8" x14ac:dyDescent="0.2">
      <c r="A4" s="117" t="s">
        <v>367</v>
      </c>
      <c r="B4" s="178">
        <v>87781</v>
      </c>
      <c r="C4" s="178">
        <v>28229</v>
      </c>
      <c r="D4" s="178">
        <v>8538</v>
      </c>
      <c r="E4" s="178">
        <v>2877</v>
      </c>
      <c r="F4" s="178">
        <v>365</v>
      </c>
      <c r="G4" s="178">
        <v>14716</v>
      </c>
      <c r="H4" s="178">
        <f>SUM(B4:G4)</f>
        <v>142506</v>
      </c>
    </row>
    <row r="5" spans="1:8" x14ac:dyDescent="0.2">
      <c r="A5" s="117" t="s">
        <v>366</v>
      </c>
      <c r="B5" s="178">
        <v>24693</v>
      </c>
      <c r="C5" s="178">
        <v>7639</v>
      </c>
      <c r="D5" s="178">
        <v>2264</v>
      </c>
      <c r="E5" s="178">
        <v>780</v>
      </c>
      <c r="F5" s="178">
        <v>133</v>
      </c>
      <c r="G5" s="178">
        <v>3553</v>
      </c>
      <c r="H5" s="178">
        <v>39062</v>
      </c>
    </row>
    <row r="6" spans="1:8" x14ac:dyDescent="0.2">
      <c r="A6" s="180" t="s">
        <v>154</v>
      </c>
      <c r="B6" s="178"/>
      <c r="C6" s="178"/>
      <c r="D6" s="178"/>
      <c r="E6" s="178"/>
      <c r="F6" s="178"/>
      <c r="G6" s="178"/>
      <c r="H6" s="178"/>
    </row>
    <row r="7" spans="1:8" x14ac:dyDescent="0.2">
      <c r="A7" s="155" t="s">
        <v>365</v>
      </c>
      <c r="B7" s="178">
        <v>14794</v>
      </c>
      <c r="C7" s="178">
        <v>4214</v>
      </c>
      <c r="D7" s="178">
        <v>1428</v>
      </c>
      <c r="E7" s="178">
        <v>492</v>
      </c>
      <c r="F7" s="178">
        <v>88</v>
      </c>
      <c r="G7" s="178">
        <v>2106</v>
      </c>
      <c r="H7" s="178">
        <v>23122</v>
      </c>
    </row>
    <row r="8" spans="1:8" ht="22.5" x14ac:dyDescent="0.2">
      <c r="A8" s="117" t="s">
        <v>364</v>
      </c>
      <c r="B8" s="167">
        <v>93.916452615925365</v>
      </c>
      <c r="C8" s="167">
        <v>89.178927384907453</v>
      </c>
      <c r="D8" s="167">
        <v>90.406162464985997</v>
      </c>
      <c r="E8" s="167">
        <v>88.211382113821131</v>
      </c>
      <c r="F8" s="167">
        <v>92.045454545454547</v>
      </c>
      <c r="G8" s="167">
        <v>90.788224121557462</v>
      </c>
      <c r="H8" s="167">
        <v>92.422800795778912</v>
      </c>
    </row>
  </sheetData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E2F53-EDB3-4DE3-AA4C-F16ECD9DF47D}">
  <dimension ref="A1:B25"/>
  <sheetViews>
    <sheetView workbookViewId="0"/>
  </sheetViews>
  <sheetFormatPr defaultRowHeight="11.25" x14ac:dyDescent="0.2"/>
  <cols>
    <col min="1" max="1" width="48.140625" style="27" customWidth="1"/>
    <col min="2" max="2" width="16.42578125" style="27" customWidth="1"/>
    <col min="3" max="16384" width="9.140625" style="27"/>
  </cols>
  <sheetData>
    <row r="1" spans="1:2" s="41" customFormat="1" ht="12" thickBot="1" x14ac:dyDescent="0.3">
      <c r="A1" s="44" t="s">
        <v>66</v>
      </c>
      <c r="B1" s="43"/>
    </row>
    <row r="2" spans="1:2" s="41" customFormat="1" x14ac:dyDescent="0.25">
      <c r="A2" s="42" t="s">
        <v>47</v>
      </c>
      <c r="B2" s="23" t="s">
        <v>46</v>
      </c>
    </row>
    <row r="3" spans="1:2" s="40" customFormat="1" x14ac:dyDescent="0.25">
      <c r="A3" s="347" t="s">
        <v>45</v>
      </c>
      <c r="B3" s="347"/>
    </row>
    <row r="4" spans="1:2" s="28" customFormat="1" x14ac:dyDescent="0.2">
      <c r="A4" s="30" t="s">
        <v>65</v>
      </c>
      <c r="B4" s="29">
        <v>3046459.7</v>
      </c>
    </row>
    <row r="5" spans="1:2" x14ac:dyDescent="0.2">
      <c r="A5" s="35" t="s">
        <v>64</v>
      </c>
      <c r="B5" s="32">
        <v>1847579.1</v>
      </c>
    </row>
    <row r="6" spans="1:2" x14ac:dyDescent="0.2">
      <c r="A6" s="35" t="s">
        <v>63</v>
      </c>
      <c r="B6" s="34">
        <v>746525.7</v>
      </c>
    </row>
    <row r="7" spans="1:2" x14ac:dyDescent="0.2">
      <c r="A7" s="35" t="s">
        <v>62</v>
      </c>
      <c r="B7" s="32">
        <v>64993.5</v>
      </c>
    </row>
    <row r="8" spans="1:2" x14ac:dyDescent="0.2">
      <c r="A8" s="35" t="s">
        <v>61</v>
      </c>
      <c r="B8" s="32">
        <v>12723.6</v>
      </c>
    </row>
    <row r="9" spans="1:2" x14ac:dyDescent="0.2">
      <c r="A9" s="35" t="s">
        <v>33</v>
      </c>
      <c r="B9" s="32">
        <v>446.8</v>
      </c>
    </row>
    <row r="10" spans="1:2" x14ac:dyDescent="0.2">
      <c r="A10" s="39" t="s">
        <v>60</v>
      </c>
      <c r="B10" s="38">
        <v>10778.2</v>
      </c>
    </row>
    <row r="11" spans="1:2" x14ac:dyDescent="0.2">
      <c r="A11" s="39" t="s">
        <v>59</v>
      </c>
      <c r="B11" s="38">
        <v>363412.8</v>
      </c>
    </row>
    <row r="12" spans="1:2" s="28" customFormat="1" x14ac:dyDescent="0.2">
      <c r="A12" s="30" t="s">
        <v>21</v>
      </c>
      <c r="B12" s="29">
        <v>2096.6999999999998</v>
      </c>
    </row>
    <row r="13" spans="1:2" s="28" customFormat="1" x14ac:dyDescent="0.2">
      <c r="A13" s="37" t="s">
        <v>58</v>
      </c>
      <c r="B13" s="29">
        <v>2.2000000000000002</v>
      </c>
    </row>
    <row r="14" spans="1:2" s="36" customFormat="1" x14ac:dyDescent="0.2">
      <c r="A14" s="30" t="s">
        <v>49</v>
      </c>
      <c r="B14" s="29">
        <v>3048558.6</v>
      </c>
    </row>
    <row r="15" spans="1:2" s="28" customFormat="1" x14ac:dyDescent="0.2">
      <c r="A15" s="347" t="s">
        <v>19</v>
      </c>
      <c r="B15" s="347"/>
    </row>
    <row r="16" spans="1:2" s="28" customFormat="1" x14ac:dyDescent="0.2">
      <c r="A16" s="30" t="s">
        <v>57</v>
      </c>
      <c r="B16" s="29">
        <v>3028109.2</v>
      </c>
    </row>
    <row r="17" spans="1:2" x14ac:dyDescent="0.2">
      <c r="A17" s="35" t="s">
        <v>56</v>
      </c>
      <c r="B17" s="32">
        <v>1996370</v>
      </c>
    </row>
    <row r="18" spans="1:2" x14ac:dyDescent="0.2">
      <c r="A18" s="33" t="s">
        <v>55</v>
      </c>
      <c r="B18" s="32">
        <v>653330.69999999995</v>
      </c>
    </row>
    <row r="19" spans="1:2" x14ac:dyDescent="0.2">
      <c r="A19" s="33" t="s">
        <v>54</v>
      </c>
      <c r="B19" s="32">
        <v>24303.4</v>
      </c>
    </row>
    <row r="20" spans="1:2" x14ac:dyDescent="0.2">
      <c r="A20" s="33" t="s">
        <v>53</v>
      </c>
      <c r="B20" s="34">
        <v>353605.2</v>
      </c>
    </row>
    <row r="21" spans="1:2" x14ac:dyDescent="0.2">
      <c r="A21" s="33" t="s">
        <v>52</v>
      </c>
      <c r="B21" s="32">
        <v>499.9</v>
      </c>
    </row>
    <row r="22" spans="1:2" s="28" customFormat="1" x14ac:dyDescent="0.2">
      <c r="A22" s="31" t="s">
        <v>51</v>
      </c>
      <c r="B22" s="29">
        <v>6994.2</v>
      </c>
    </row>
    <row r="23" spans="1:2" s="28" customFormat="1" x14ac:dyDescent="0.2">
      <c r="A23" s="31" t="s">
        <v>50</v>
      </c>
      <c r="B23" s="29">
        <v>13678.7</v>
      </c>
    </row>
    <row r="24" spans="1:2" s="28" customFormat="1" x14ac:dyDescent="0.2">
      <c r="A24" s="30" t="s">
        <v>1</v>
      </c>
      <c r="B24" s="29">
        <v>0.2</v>
      </c>
    </row>
    <row r="25" spans="1:2" s="28" customFormat="1" x14ac:dyDescent="0.2">
      <c r="A25" s="30" t="s">
        <v>49</v>
      </c>
      <c r="B25" s="29">
        <v>3048782.3</v>
      </c>
    </row>
  </sheetData>
  <mergeCells count="2">
    <mergeCell ref="A3:B3"/>
    <mergeCell ref="A15:B1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1ED69-6F01-4E6F-A2C4-2A2380F0EBE8}">
  <dimension ref="A1:D9"/>
  <sheetViews>
    <sheetView workbookViewId="0"/>
  </sheetViews>
  <sheetFormatPr defaultRowHeight="11.25" x14ac:dyDescent="0.2"/>
  <cols>
    <col min="1" max="1" width="31" style="1" customWidth="1"/>
    <col min="2" max="4" width="12" style="1" customWidth="1"/>
    <col min="5" max="16384" width="9.140625" style="1"/>
  </cols>
  <sheetData>
    <row r="1" spans="1:4" s="215" customFormat="1" ht="12" thickBot="1" x14ac:dyDescent="0.25">
      <c r="A1" s="162" t="s">
        <v>380</v>
      </c>
      <c r="B1" s="292"/>
      <c r="C1" s="292"/>
      <c r="D1" s="292"/>
    </row>
    <row r="2" spans="1:4" ht="45" x14ac:dyDescent="0.2">
      <c r="A2" s="161" t="s">
        <v>81</v>
      </c>
      <c r="B2" s="189" t="s">
        <v>379</v>
      </c>
      <c r="C2" s="189" t="s">
        <v>378</v>
      </c>
      <c r="D2" s="189" t="s">
        <v>377</v>
      </c>
    </row>
    <row r="3" spans="1:4" s="22" customFormat="1" x14ac:dyDescent="0.2">
      <c r="A3" s="120" t="s">
        <v>376</v>
      </c>
      <c r="B3" s="158">
        <v>35894</v>
      </c>
      <c r="C3" s="158">
        <v>11537455</v>
      </c>
      <c r="D3" s="158">
        <v>26786</v>
      </c>
    </row>
    <row r="4" spans="1:4" s="22" customFormat="1" x14ac:dyDescent="0.2">
      <c r="A4" s="120" t="s">
        <v>375</v>
      </c>
      <c r="B4" s="158">
        <v>174539</v>
      </c>
      <c r="C4" s="158">
        <v>57752601</v>
      </c>
      <c r="D4" s="158">
        <v>36765</v>
      </c>
    </row>
    <row r="5" spans="1:4" s="22" customFormat="1" x14ac:dyDescent="0.2">
      <c r="A5" s="120" t="s">
        <v>374</v>
      </c>
      <c r="B5" s="158">
        <v>5802</v>
      </c>
      <c r="C5" s="158">
        <v>1909280</v>
      </c>
      <c r="D5" s="158">
        <v>27421</v>
      </c>
    </row>
    <row r="6" spans="1:4" s="22" customFormat="1" x14ac:dyDescent="0.2">
      <c r="A6" s="120" t="s">
        <v>373</v>
      </c>
      <c r="B6" s="158">
        <v>598506</v>
      </c>
      <c r="C6" s="158">
        <v>6898933</v>
      </c>
      <c r="D6" s="158">
        <v>5763.4618533481698</v>
      </c>
    </row>
    <row r="7" spans="1:4" x14ac:dyDescent="0.2">
      <c r="A7" s="120" t="s">
        <v>372</v>
      </c>
      <c r="B7" s="158">
        <v>1416</v>
      </c>
      <c r="C7" s="158">
        <v>129640</v>
      </c>
      <c r="D7" s="158">
        <v>6539</v>
      </c>
    </row>
    <row r="8" spans="1:4" x14ac:dyDescent="0.2">
      <c r="A8" s="120" t="s">
        <v>371</v>
      </c>
      <c r="B8" s="158">
        <v>56853</v>
      </c>
      <c r="C8" s="158">
        <v>19489808</v>
      </c>
      <c r="D8" s="158">
        <v>28567</v>
      </c>
    </row>
    <row r="9" spans="1:4" x14ac:dyDescent="0.2">
      <c r="A9" s="120" t="s">
        <v>370</v>
      </c>
      <c r="B9" s="158">
        <v>298240</v>
      </c>
      <c r="C9" s="158">
        <v>18979609</v>
      </c>
      <c r="D9" s="158">
        <v>5303.2258695457795</v>
      </c>
    </row>
  </sheetData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4DA2-DAFC-497E-87EE-9A76B02D05FC}">
  <dimension ref="A1:E5"/>
  <sheetViews>
    <sheetView workbookViewId="0"/>
  </sheetViews>
  <sheetFormatPr defaultRowHeight="11.25" x14ac:dyDescent="0.2"/>
  <cols>
    <col min="1" max="1" width="27" style="143" customWidth="1"/>
    <col min="2" max="2" width="12.140625" style="143" customWidth="1"/>
    <col min="3" max="3" width="13.85546875" style="143" customWidth="1"/>
    <col min="4" max="4" width="12.5703125" style="143" customWidth="1"/>
    <col min="5" max="5" width="14.140625" style="143" customWidth="1"/>
    <col min="6" max="16384" width="9.140625" style="143"/>
  </cols>
  <sheetData>
    <row r="1" spans="1:5" ht="12" thickBot="1" x14ac:dyDescent="0.25">
      <c r="A1" s="162" t="s">
        <v>387</v>
      </c>
      <c r="B1" s="292"/>
      <c r="C1" s="292"/>
      <c r="D1" s="292"/>
    </row>
    <row r="2" spans="1:5" ht="26.25" customHeight="1" x14ac:dyDescent="0.2">
      <c r="A2" s="161" t="s">
        <v>81</v>
      </c>
      <c r="B2" s="189" t="s">
        <v>386</v>
      </c>
      <c r="C2" s="189" t="s">
        <v>385</v>
      </c>
      <c r="D2" s="189" t="s">
        <v>378</v>
      </c>
      <c r="E2" s="189" t="s">
        <v>384</v>
      </c>
    </row>
    <row r="3" spans="1:5" x14ac:dyDescent="0.2">
      <c r="A3" s="120" t="s">
        <v>383</v>
      </c>
      <c r="B3" s="158">
        <v>736741</v>
      </c>
      <c r="C3" s="266">
        <v>1.7</v>
      </c>
      <c r="D3" s="158">
        <v>5318654</v>
      </c>
      <c r="E3" s="158">
        <v>7219</v>
      </c>
    </row>
    <row r="4" spans="1:5" ht="12" customHeight="1" x14ac:dyDescent="0.2">
      <c r="A4" s="120" t="s">
        <v>382</v>
      </c>
      <c r="B4" s="158">
        <v>334520</v>
      </c>
      <c r="C4" s="266">
        <v>1.8</v>
      </c>
      <c r="D4" s="158">
        <v>2108588</v>
      </c>
      <c r="E4" s="158">
        <v>6303</v>
      </c>
    </row>
    <row r="5" spans="1:5" x14ac:dyDescent="0.2">
      <c r="A5" s="120" t="s">
        <v>381</v>
      </c>
      <c r="B5" s="158">
        <v>45254</v>
      </c>
      <c r="C5" s="266">
        <v>1.0058456135671578</v>
      </c>
      <c r="D5" s="158">
        <v>1037095</v>
      </c>
      <c r="E5" s="158">
        <v>22917</v>
      </c>
    </row>
  </sheetData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F23E-607E-4C11-998F-1012710778ED}">
  <dimension ref="A1:K27"/>
  <sheetViews>
    <sheetView workbookViewId="0"/>
  </sheetViews>
  <sheetFormatPr defaultRowHeight="11.25" x14ac:dyDescent="0.2"/>
  <cols>
    <col min="1" max="1" width="29.7109375" style="293" customWidth="1"/>
    <col min="2" max="2" width="10.5703125" style="293" customWidth="1"/>
    <col min="3" max="11" width="10.5703125" style="1" customWidth="1"/>
    <col min="12" max="16384" width="9.140625" style="1"/>
  </cols>
  <sheetData>
    <row r="1" spans="1:11" ht="12.75" customHeight="1" x14ac:dyDescent="0.2">
      <c r="A1" s="309" t="s">
        <v>409</v>
      </c>
      <c r="B1" s="309"/>
      <c r="C1" s="309"/>
      <c r="D1" s="309"/>
      <c r="E1" s="309"/>
      <c r="F1" s="309"/>
      <c r="G1" s="309"/>
      <c r="H1" s="309"/>
      <c r="I1" s="22"/>
      <c r="J1" s="22"/>
    </row>
    <row r="2" spans="1:11" s="306" customFormat="1" x14ac:dyDescent="0.2">
      <c r="A2" s="396" t="s">
        <v>408</v>
      </c>
      <c r="B2" s="307" t="s">
        <v>407</v>
      </c>
      <c r="C2" s="308" t="s">
        <v>406</v>
      </c>
      <c r="D2" s="307" t="s">
        <v>405</v>
      </c>
      <c r="E2" s="307" t="s">
        <v>404</v>
      </c>
      <c r="F2" s="307" t="s">
        <v>403</v>
      </c>
      <c r="G2" s="307" t="s">
        <v>402</v>
      </c>
      <c r="H2" s="307" t="s">
        <v>401</v>
      </c>
      <c r="I2" s="307" t="s">
        <v>400</v>
      </c>
      <c r="J2" s="307" t="s">
        <v>399</v>
      </c>
      <c r="K2" s="398" t="s">
        <v>49</v>
      </c>
    </row>
    <row r="3" spans="1:11" s="306" customFormat="1" x14ac:dyDescent="0.2">
      <c r="A3" s="397"/>
      <c r="B3" s="394" t="s">
        <v>398</v>
      </c>
      <c r="C3" s="395"/>
      <c r="D3" s="395"/>
      <c r="E3" s="395"/>
      <c r="F3" s="395"/>
      <c r="G3" s="395"/>
      <c r="H3" s="395"/>
      <c r="I3" s="395"/>
      <c r="J3" s="395"/>
      <c r="K3" s="399"/>
    </row>
    <row r="4" spans="1:11" x14ac:dyDescent="0.2">
      <c r="A4" s="305" t="s">
        <v>397</v>
      </c>
      <c r="B4" s="304">
        <v>9137</v>
      </c>
      <c r="C4" s="304">
        <v>65749</v>
      </c>
      <c r="D4" s="304">
        <v>554301</v>
      </c>
      <c r="E4" s="304">
        <v>474639</v>
      </c>
      <c r="F4" s="304">
        <v>350223</v>
      </c>
      <c r="G4" s="304">
        <v>266403</v>
      </c>
      <c r="H4" s="304">
        <v>158253</v>
      </c>
      <c r="I4" s="304">
        <v>66689</v>
      </c>
      <c r="J4" s="304">
        <v>13807</v>
      </c>
      <c r="K4" s="304">
        <v>1959202</v>
      </c>
    </row>
    <row r="5" spans="1:11" ht="10.5" customHeight="1" x14ac:dyDescent="0.2">
      <c r="A5" s="296" t="s">
        <v>389</v>
      </c>
      <c r="B5" s="303" t="s">
        <v>112</v>
      </c>
      <c r="C5" s="295">
        <v>10201</v>
      </c>
      <c r="D5" s="295">
        <v>247447</v>
      </c>
      <c r="E5" s="295">
        <v>201791</v>
      </c>
      <c r="F5" s="295">
        <v>134461</v>
      </c>
      <c r="G5" s="295">
        <v>97819</v>
      </c>
      <c r="H5" s="295">
        <v>53902</v>
      </c>
      <c r="I5" s="295">
        <v>21486</v>
      </c>
      <c r="J5" s="295">
        <v>4355</v>
      </c>
      <c r="K5" s="295">
        <v>771462</v>
      </c>
    </row>
    <row r="6" spans="1:11" ht="10.5" customHeight="1" x14ac:dyDescent="0.2">
      <c r="A6" s="296" t="s">
        <v>388</v>
      </c>
      <c r="B6" s="295">
        <v>9137</v>
      </c>
      <c r="C6" s="295">
        <v>55548</v>
      </c>
      <c r="D6" s="295">
        <v>306854</v>
      </c>
      <c r="E6" s="295">
        <v>272848</v>
      </c>
      <c r="F6" s="295">
        <v>215762</v>
      </c>
      <c r="G6" s="295">
        <v>168584</v>
      </c>
      <c r="H6" s="295">
        <v>104351</v>
      </c>
      <c r="I6" s="295">
        <v>45203</v>
      </c>
      <c r="J6" s="295">
        <v>9452</v>
      </c>
      <c r="K6" s="295">
        <v>1187740</v>
      </c>
    </row>
    <row r="7" spans="1:11" x14ac:dyDescent="0.2">
      <c r="A7" s="300" t="s">
        <v>396</v>
      </c>
      <c r="B7" s="303" t="s">
        <v>112</v>
      </c>
      <c r="C7" s="295">
        <v>267</v>
      </c>
      <c r="D7" s="295">
        <v>554301</v>
      </c>
      <c r="E7" s="295">
        <v>474639</v>
      </c>
      <c r="F7" s="295">
        <v>350223</v>
      </c>
      <c r="G7" s="295">
        <v>266403</v>
      </c>
      <c r="H7" s="295">
        <v>158253</v>
      </c>
      <c r="I7" s="295">
        <v>66689</v>
      </c>
      <c r="J7" s="295">
        <v>13807</v>
      </c>
      <c r="K7" s="295">
        <v>1884583</v>
      </c>
    </row>
    <row r="8" spans="1:11" ht="10.5" customHeight="1" x14ac:dyDescent="0.2">
      <c r="A8" s="296" t="s">
        <v>389</v>
      </c>
      <c r="B8" s="303" t="s">
        <v>112</v>
      </c>
      <c r="C8" s="295">
        <v>216</v>
      </c>
      <c r="D8" s="295">
        <v>247447</v>
      </c>
      <c r="E8" s="294">
        <v>201791</v>
      </c>
      <c r="F8" s="294">
        <v>134461</v>
      </c>
      <c r="G8" s="294">
        <v>97819</v>
      </c>
      <c r="H8" s="294">
        <v>53902</v>
      </c>
      <c r="I8" s="294">
        <v>21486</v>
      </c>
      <c r="J8" s="294">
        <v>4355</v>
      </c>
      <c r="K8" s="295">
        <v>761477</v>
      </c>
    </row>
    <row r="9" spans="1:11" ht="10.5" customHeight="1" x14ac:dyDescent="0.2">
      <c r="A9" s="296" t="s">
        <v>388</v>
      </c>
      <c r="B9" s="303" t="s">
        <v>112</v>
      </c>
      <c r="C9" s="295">
        <v>51</v>
      </c>
      <c r="D9" s="295">
        <v>306854</v>
      </c>
      <c r="E9" s="294">
        <v>272848</v>
      </c>
      <c r="F9" s="294">
        <v>215762</v>
      </c>
      <c r="G9" s="294">
        <v>168584</v>
      </c>
      <c r="H9" s="294">
        <v>104351</v>
      </c>
      <c r="I9" s="294">
        <v>45203</v>
      </c>
      <c r="J9" s="294">
        <v>9452</v>
      </c>
      <c r="K9" s="295">
        <v>1123106</v>
      </c>
    </row>
    <row r="10" spans="1:11" x14ac:dyDescent="0.2">
      <c r="A10" s="301" t="s">
        <v>395</v>
      </c>
      <c r="B10" s="295">
        <v>35895</v>
      </c>
      <c r="C10" s="295">
        <v>166091</v>
      </c>
      <c r="D10" s="303" t="s">
        <v>112</v>
      </c>
      <c r="E10" s="303" t="s">
        <v>112</v>
      </c>
      <c r="F10" s="303" t="s">
        <v>112</v>
      </c>
      <c r="G10" s="303" t="s">
        <v>112</v>
      </c>
      <c r="H10" s="303" t="s">
        <v>112</v>
      </c>
      <c r="I10" s="303" t="s">
        <v>112</v>
      </c>
      <c r="J10" s="303" t="s">
        <v>112</v>
      </c>
      <c r="K10" s="280">
        <v>201986</v>
      </c>
    </row>
    <row r="11" spans="1:11" x14ac:dyDescent="0.2">
      <c r="A11" s="296" t="s">
        <v>389</v>
      </c>
      <c r="B11" s="295">
        <v>32348</v>
      </c>
      <c r="C11" s="295">
        <v>70084</v>
      </c>
      <c r="D11" s="303" t="s">
        <v>112</v>
      </c>
      <c r="E11" s="303" t="s">
        <v>112</v>
      </c>
      <c r="F11" s="303" t="s">
        <v>112</v>
      </c>
      <c r="G11" s="303" t="s">
        <v>112</v>
      </c>
      <c r="H11" s="303" t="s">
        <v>112</v>
      </c>
      <c r="I11" s="303" t="s">
        <v>112</v>
      </c>
      <c r="J11" s="303" t="s">
        <v>112</v>
      </c>
      <c r="K11" s="280">
        <v>102432</v>
      </c>
    </row>
    <row r="12" spans="1:11" x14ac:dyDescent="0.2">
      <c r="A12" s="296" t="s">
        <v>388</v>
      </c>
      <c r="B12" s="295">
        <v>3547</v>
      </c>
      <c r="C12" s="295">
        <v>96007</v>
      </c>
      <c r="D12" s="303" t="s">
        <v>112</v>
      </c>
      <c r="E12" s="303" t="s">
        <v>112</v>
      </c>
      <c r="F12" s="303" t="s">
        <v>112</v>
      </c>
      <c r="G12" s="303" t="s">
        <v>112</v>
      </c>
      <c r="H12" s="303" t="s">
        <v>112</v>
      </c>
      <c r="I12" s="303" t="s">
        <v>112</v>
      </c>
      <c r="J12" s="303" t="s">
        <v>112</v>
      </c>
      <c r="K12" s="280">
        <v>99554</v>
      </c>
    </row>
    <row r="13" spans="1:11" ht="22.5" x14ac:dyDescent="0.2">
      <c r="A13" s="300" t="s">
        <v>394</v>
      </c>
      <c r="B13" s="295">
        <v>256920</v>
      </c>
      <c r="C13" s="295">
        <v>200780</v>
      </c>
      <c r="D13" s="295">
        <v>4167</v>
      </c>
      <c r="E13" s="295">
        <v>3978</v>
      </c>
      <c r="F13" s="295">
        <v>3474</v>
      </c>
      <c r="G13" s="295">
        <v>2434</v>
      </c>
      <c r="H13" s="295">
        <v>1210</v>
      </c>
      <c r="I13" s="295">
        <v>348</v>
      </c>
      <c r="J13" s="295">
        <v>49</v>
      </c>
      <c r="K13" s="302">
        <v>473360</v>
      </c>
    </row>
    <row r="14" spans="1:11" x14ac:dyDescent="0.2">
      <c r="A14" s="296" t="s">
        <v>389</v>
      </c>
      <c r="B14" s="295">
        <v>122315</v>
      </c>
      <c r="C14" s="295">
        <v>91824</v>
      </c>
      <c r="D14" s="295">
        <v>797</v>
      </c>
      <c r="E14" s="295">
        <v>396</v>
      </c>
      <c r="F14" s="295">
        <v>254</v>
      </c>
      <c r="G14" s="295">
        <v>150</v>
      </c>
      <c r="H14" s="295">
        <v>60</v>
      </c>
      <c r="I14" s="295">
        <v>20</v>
      </c>
      <c r="J14" s="295">
        <v>3</v>
      </c>
      <c r="K14" s="280">
        <v>215819</v>
      </c>
    </row>
    <row r="15" spans="1:11" ht="11.25" customHeight="1" x14ac:dyDescent="0.2">
      <c r="A15" s="296" t="s">
        <v>388</v>
      </c>
      <c r="B15" s="295">
        <v>134605</v>
      </c>
      <c r="C15" s="295">
        <v>108956</v>
      </c>
      <c r="D15" s="295">
        <v>3370</v>
      </c>
      <c r="E15" s="295">
        <v>3582</v>
      </c>
      <c r="F15" s="295">
        <v>3220</v>
      </c>
      <c r="G15" s="295">
        <v>2284</v>
      </c>
      <c r="H15" s="295">
        <v>1150</v>
      </c>
      <c r="I15" s="295">
        <v>328</v>
      </c>
      <c r="J15" s="295">
        <v>46</v>
      </c>
      <c r="K15" s="280">
        <v>257541</v>
      </c>
    </row>
    <row r="16" spans="1:11" ht="11.25" customHeight="1" x14ac:dyDescent="0.2">
      <c r="A16" s="300" t="s">
        <v>393</v>
      </c>
      <c r="B16" s="295">
        <v>114933</v>
      </c>
      <c r="C16" s="295">
        <v>7861</v>
      </c>
      <c r="D16" s="295">
        <v>6088</v>
      </c>
      <c r="E16" s="295">
        <v>9839</v>
      </c>
      <c r="F16" s="295">
        <v>13774</v>
      </c>
      <c r="G16" s="295">
        <v>20043</v>
      </c>
      <c r="H16" s="295">
        <v>21589</v>
      </c>
      <c r="I16" s="295">
        <v>14264</v>
      </c>
      <c r="J16" s="295">
        <v>4295</v>
      </c>
      <c r="K16" s="280">
        <v>212686</v>
      </c>
    </row>
    <row r="17" spans="1:11" x14ac:dyDescent="0.2">
      <c r="A17" s="296" t="s">
        <v>389</v>
      </c>
      <c r="B17" s="295">
        <v>49073</v>
      </c>
      <c r="C17" s="295">
        <v>1399</v>
      </c>
      <c r="D17" s="295">
        <v>505</v>
      </c>
      <c r="E17" s="295">
        <v>299</v>
      </c>
      <c r="F17" s="295">
        <v>221</v>
      </c>
      <c r="G17" s="295">
        <v>125</v>
      </c>
      <c r="H17" s="295">
        <v>106</v>
      </c>
      <c r="I17" s="295">
        <v>56</v>
      </c>
      <c r="J17" s="295">
        <v>12</v>
      </c>
      <c r="K17" s="280">
        <v>51796</v>
      </c>
    </row>
    <row r="18" spans="1:11" ht="11.25" customHeight="1" x14ac:dyDescent="0.2">
      <c r="A18" s="296" t="s">
        <v>388</v>
      </c>
      <c r="B18" s="295">
        <v>65860</v>
      </c>
      <c r="C18" s="295">
        <v>6462</v>
      </c>
      <c r="D18" s="295">
        <v>5583</v>
      </c>
      <c r="E18" s="295">
        <v>9540</v>
      </c>
      <c r="F18" s="295">
        <v>13553</v>
      </c>
      <c r="G18" s="295">
        <v>19918</v>
      </c>
      <c r="H18" s="295">
        <v>21483</v>
      </c>
      <c r="I18" s="295">
        <v>14208</v>
      </c>
      <c r="J18" s="295">
        <v>4283</v>
      </c>
      <c r="K18" s="280">
        <v>160890</v>
      </c>
    </row>
    <row r="19" spans="1:11" x14ac:dyDescent="0.2">
      <c r="A19" s="301" t="s">
        <v>392</v>
      </c>
      <c r="B19" s="295">
        <v>24594</v>
      </c>
      <c r="C19" s="295">
        <v>6435</v>
      </c>
      <c r="D19" s="295">
        <v>5147</v>
      </c>
      <c r="E19" s="295">
        <v>9235</v>
      </c>
      <c r="F19" s="295">
        <v>13418</v>
      </c>
      <c r="G19" s="295">
        <v>19877</v>
      </c>
      <c r="H19" s="295">
        <v>21530</v>
      </c>
      <c r="I19" s="295">
        <v>14240</v>
      </c>
      <c r="J19" s="295">
        <v>4292</v>
      </c>
      <c r="K19" s="295">
        <v>118768</v>
      </c>
    </row>
    <row r="20" spans="1:11" x14ac:dyDescent="0.2">
      <c r="A20" s="296" t="s">
        <v>389</v>
      </c>
      <c r="B20" s="295">
        <v>3901</v>
      </c>
      <c r="C20" s="295">
        <v>788</v>
      </c>
      <c r="D20" s="295">
        <v>145</v>
      </c>
      <c r="E20" s="295">
        <v>98</v>
      </c>
      <c r="F20" s="295">
        <v>116</v>
      </c>
      <c r="G20" s="295">
        <v>91</v>
      </c>
      <c r="H20" s="295">
        <v>95</v>
      </c>
      <c r="I20" s="295">
        <v>53</v>
      </c>
      <c r="J20" s="295">
        <v>12</v>
      </c>
      <c r="K20" s="295">
        <v>5299</v>
      </c>
    </row>
    <row r="21" spans="1:11" x14ac:dyDescent="0.2">
      <c r="A21" s="296" t="s">
        <v>388</v>
      </c>
      <c r="B21" s="295">
        <v>20693</v>
      </c>
      <c r="C21" s="295">
        <v>5647</v>
      </c>
      <c r="D21" s="295">
        <v>5002</v>
      </c>
      <c r="E21" s="295">
        <v>9137</v>
      </c>
      <c r="F21" s="295">
        <v>13302</v>
      </c>
      <c r="G21" s="295">
        <v>19786</v>
      </c>
      <c r="H21" s="295">
        <v>21435</v>
      </c>
      <c r="I21" s="295">
        <v>14187</v>
      </c>
      <c r="J21" s="295">
        <v>4282</v>
      </c>
      <c r="K21" s="295">
        <v>113471</v>
      </c>
    </row>
    <row r="22" spans="1:11" ht="24" customHeight="1" x14ac:dyDescent="0.2">
      <c r="A22" s="300" t="s">
        <v>391</v>
      </c>
      <c r="B22" s="295">
        <v>38915</v>
      </c>
      <c r="C22" s="295">
        <v>3416</v>
      </c>
      <c r="D22" s="295">
        <v>1553</v>
      </c>
      <c r="E22" s="295">
        <v>4185</v>
      </c>
      <c r="F22" s="295">
        <v>7352</v>
      </c>
      <c r="G22" s="295">
        <v>7127</v>
      </c>
      <c r="H22" s="295">
        <v>5885</v>
      </c>
      <c r="I22" s="295">
        <v>2802</v>
      </c>
      <c r="J22" s="295">
        <v>690</v>
      </c>
      <c r="K22" s="294">
        <v>71925</v>
      </c>
    </row>
    <row r="23" spans="1:11" ht="10.5" customHeight="1" x14ac:dyDescent="0.2">
      <c r="A23" s="296" t="s">
        <v>389</v>
      </c>
      <c r="B23" s="295">
        <v>24078</v>
      </c>
      <c r="C23" s="295">
        <v>2344</v>
      </c>
      <c r="D23" s="295">
        <v>481</v>
      </c>
      <c r="E23" s="294">
        <v>355</v>
      </c>
      <c r="F23" s="294">
        <v>341</v>
      </c>
      <c r="G23" s="294">
        <v>271</v>
      </c>
      <c r="H23" s="294">
        <v>194</v>
      </c>
      <c r="I23" s="294">
        <v>91</v>
      </c>
      <c r="J23" s="294">
        <v>27</v>
      </c>
      <c r="K23" s="294">
        <v>28182</v>
      </c>
    </row>
    <row r="24" spans="1:11" ht="10.5" customHeight="1" x14ac:dyDescent="0.2">
      <c r="A24" s="296" t="s">
        <v>388</v>
      </c>
      <c r="B24" s="295">
        <v>14837</v>
      </c>
      <c r="C24" s="295">
        <v>1072</v>
      </c>
      <c r="D24" s="295">
        <v>1072</v>
      </c>
      <c r="E24" s="294">
        <v>3830</v>
      </c>
      <c r="F24" s="294">
        <v>7011</v>
      </c>
      <c r="G24" s="294">
        <v>6856</v>
      </c>
      <c r="H24" s="294">
        <v>5691</v>
      </c>
      <c r="I24" s="294">
        <v>2711</v>
      </c>
      <c r="J24" s="294">
        <v>663</v>
      </c>
      <c r="K24" s="294">
        <v>43743</v>
      </c>
    </row>
    <row r="25" spans="1:11" s="8" customFormat="1" ht="33.75" x14ac:dyDescent="0.2">
      <c r="A25" s="299" t="s">
        <v>390</v>
      </c>
      <c r="B25" s="298">
        <v>455800</v>
      </c>
      <c r="C25" s="298">
        <v>443897</v>
      </c>
      <c r="D25" s="298">
        <v>566109</v>
      </c>
      <c r="E25" s="297">
        <v>492641</v>
      </c>
      <c r="F25" s="297">
        <v>374823</v>
      </c>
      <c r="G25" s="297">
        <v>296007</v>
      </c>
      <c r="H25" s="297">
        <v>186937</v>
      </c>
      <c r="I25" s="297">
        <v>84103</v>
      </c>
      <c r="J25" s="297">
        <v>18841</v>
      </c>
      <c r="K25" s="297">
        <v>2919159</v>
      </c>
    </row>
    <row r="26" spans="1:11" ht="10.5" customHeight="1" x14ac:dyDescent="0.2">
      <c r="A26" s="296" t="s">
        <v>389</v>
      </c>
      <c r="B26" s="295">
        <v>227814</v>
      </c>
      <c r="C26" s="295">
        <v>175852</v>
      </c>
      <c r="D26" s="295">
        <v>249230</v>
      </c>
      <c r="E26" s="294">
        <v>202841</v>
      </c>
      <c r="F26" s="294">
        <v>135277</v>
      </c>
      <c r="G26" s="294">
        <v>98365</v>
      </c>
      <c r="H26" s="294">
        <v>54262</v>
      </c>
      <c r="I26" s="294">
        <v>21653</v>
      </c>
      <c r="J26" s="294">
        <v>4397</v>
      </c>
      <c r="K26" s="294">
        <v>1169691</v>
      </c>
    </row>
    <row r="27" spans="1:11" ht="10.5" customHeight="1" x14ac:dyDescent="0.2">
      <c r="A27" s="296" t="s">
        <v>388</v>
      </c>
      <c r="B27" s="295">
        <v>227986</v>
      </c>
      <c r="C27" s="295">
        <v>268045</v>
      </c>
      <c r="D27" s="295">
        <v>316879</v>
      </c>
      <c r="E27" s="294">
        <v>289800</v>
      </c>
      <c r="F27" s="294">
        <v>239546</v>
      </c>
      <c r="G27" s="294">
        <v>197642</v>
      </c>
      <c r="H27" s="294">
        <v>132675</v>
      </c>
      <c r="I27" s="294">
        <v>62450</v>
      </c>
      <c r="J27" s="294">
        <v>14444</v>
      </c>
      <c r="K27" s="294">
        <v>1749468</v>
      </c>
    </row>
  </sheetData>
  <mergeCells count="3">
    <mergeCell ref="B3:J3"/>
    <mergeCell ref="A2:A3"/>
    <mergeCell ref="K2:K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5CFE8-66DA-42D6-AD70-5A0B89F9D67F}">
  <dimension ref="A1:K27"/>
  <sheetViews>
    <sheetView workbookViewId="0"/>
  </sheetViews>
  <sheetFormatPr defaultRowHeight="11.25" x14ac:dyDescent="0.2"/>
  <cols>
    <col min="1" max="1" width="29.85546875" style="1" customWidth="1"/>
    <col min="2" max="11" width="9.7109375" style="1" customWidth="1"/>
    <col min="12" max="16384" width="9.140625" style="1"/>
  </cols>
  <sheetData>
    <row r="1" spans="1:11" s="313" customFormat="1" ht="12.75" customHeight="1" x14ac:dyDescent="0.2">
      <c r="A1" s="309" t="s">
        <v>411</v>
      </c>
      <c r="B1" s="309"/>
      <c r="C1" s="309"/>
      <c r="D1" s="309"/>
      <c r="E1" s="309"/>
      <c r="F1" s="309"/>
      <c r="G1" s="309"/>
      <c r="H1" s="309"/>
      <c r="I1" s="314"/>
      <c r="J1" s="314"/>
      <c r="K1" s="309"/>
    </row>
    <row r="2" spans="1:11" s="306" customFormat="1" x14ac:dyDescent="0.2">
      <c r="A2" s="396" t="s">
        <v>408</v>
      </c>
      <c r="B2" s="308" t="s">
        <v>407</v>
      </c>
      <c r="C2" s="307" t="s">
        <v>406</v>
      </c>
      <c r="D2" s="307" t="s">
        <v>405</v>
      </c>
      <c r="E2" s="307" t="s">
        <v>404</v>
      </c>
      <c r="F2" s="307" t="s">
        <v>403</v>
      </c>
      <c r="G2" s="307" t="s">
        <v>402</v>
      </c>
      <c r="H2" s="307" t="s">
        <v>401</v>
      </c>
      <c r="I2" s="307" t="s">
        <v>400</v>
      </c>
      <c r="J2" s="307" t="s">
        <v>399</v>
      </c>
      <c r="K2" s="396" t="s">
        <v>410</v>
      </c>
    </row>
    <row r="3" spans="1:11" s="306" customFormat="1" x14ac:dyDescent="0.2">
      <c r="A3" s="397"/>
      <c r="B3" s="400" t="s">
        <v>398</v>
      </c>
      <c r="C3" s="401"/>
      <c r="D3" s="401"/>
      <c r="E3" s="401"/>
      <c r="F3" s="401"/>
      <c r="G3" s="401"/>
      <c r="H3" s="401"/>
      <c r="I3" s="401"/>
      <c r="J3" s="402"/>
      <c r="K3" s="397"/>
    </row>
    <row r="4" spans="1:11" x14ac:dyDescent="0.2">
      <c r="A4" s="305" t="s">
        <v>397</v>
      </c>
      <c r="B4" s="312">
        <v>94986</v>
      </c>
      <c r="C4" s="312">
        <v>121901</v>
      </c>
      <c r="D4" s="312">
        <v>105456</v>
      </c>
      <c r="E4" s="312">
        <v>100745</v>
      </c>
      <c r="F4" s="312">
        <v>102908</v>
      </c>
      <c r="G4" s="312">
        <v>106158</v>
      </c>
      <c r="H4" s="312">
        <v>106873</v>
      </c>
      <c r="I4" s="312">
        <v>106228</v>
      </c>
      <c r="J4" s="312">
        <v>107084</v>
      </c>
      <c r="K4" s="312">
        <v>104610</v>
      </c>
    </row>
    <row r="5" spans="1:11" x14ac:dyDescent="0.2">
      <c r="A5" s="296" t="s">
        <v>389</v>
      </c>
      <c r="B5" s="303" t="s">
        <v>112</v>
      </c>
      <c r="C5" s="310">
        <v>181115</v>
      </c>
      <c r="D5" s="310">
        <v>115566</v>
      </c>
      <c r="E5" s="310">
        <v>110411</v>
      </c>
      <c r="F5" s="310">
        <v>109585</v>
      </c>
      <c r="G5" s="310">
        <v>115476</v>
      </c>
      <c r="H5" s="310">
        <v>116805</v>
      </c>
      <c r="I5" s="310">
        <v>116330</v>
      </c>
      <c r="J5" s="310">
        <v>118980</v>
      </c>
      <c r="K5" s="310">
        <v>114158</v>
      </c>
    </row>
    <row r="6" spans="1:11" x14ac:dyDescent="0.2">
      <c r="A6" s="296" t="s">
        <v>388</v>
      </c>
      <c r="B6" s="310">
        <v>94986</v>
      </c>
      <c r="C6" s="310">
        <v>111026</v>
      </c>
      <c r="D6" s="310">
        <v>97303</v>
      </c>
      <c r="E6" s="310">
        <v>93597</v>
      </c>
      <c r="F6" s="310">
        <v>98748</v>
      </c>
      <c r="G6" s="310">
        <v>100751</v>
      </c>
      <c r="H6" s="310">
        <v>101743</v>
      </c>
      <c r="I6" s="310">
        <v>101427</v>
      </c>
      <c r="J6" s="310">
        <v>101603</v>
      </c>
      <c r="K6" s="310">
        <v>98409</v>
      </c>
    </row>
    <row r="7" spans="1:11" x14ac:dyDescent="0.2">
      <c r="A7" s="300" t="s">
        <v>396</v>
      </c>
      <c r="B7" s="303" t="s">
        <v>112</v>
      </c>
      <c r="C7" s="310">
        <v>128494</v>
      </c>
      <c r="D7" s="310">
        <v>105456</v>
      </c>
      <c r="E7" s="310">
        <v>100745</v>
      </c>
      <c r="F7" s="310">
        <v>102908</v>
      </c>
      <c r="G7" s="310">
        <v>106158</v>
      </c>
      <c r="H7" s="310">
        <v>106873</v>
      </c>
      <c r="I7" s="310">
        <v>106228</v>
      </c>
      <c r="J7" s="310">
        <v>107084</v>
      </c>
      <c r="K7" s="310">
        <v>104057</v>
      </c>
    </row>
    <row r="8" spans="1:11" x14ac:dyDescent="0.2">
      <c r="A8" s="296" t="s">
        <v>389</v>
      </c>
      <c r="B8" s="303" t="s">
        <v>112</v>
      </c>
      <c r="C8" s="310">
        <v>137831</v>
      </c>
      <c r="D8" s="310">
        <v>115566</v>
      </c>
      <c r="E8" s="310">
        <v>110411</v>
      </c>
      <c r="F8" s="310">
        <v>109585</v>
      </c>
      <c r="G8" s="310">
        <v>115476</v>
      </c>
      <c r="H8" s="310">
        <v>116805</v>
      </c>
      <c r="I8" s="310">
        <v>116330</v>
      </c>
      <c r="J8" s="310">
        <v>118980</v>
      </c>
      <c r="K8" s="310">
        <v>113267</v>
      </c>
    </row>
    <row r="9" spans="1:11" x14ac:dyDescent="0.2">
      <c r="A9" s="296" t="s">
        <v>388</v>
      </c>
      <c r="B9" s="303" t="s">
        <v>112</v>
      </c>
      <c r="C9" s="310">
        <v>88952</v>
      </c>
      <c r="D9" s="310">
        <v>97303</v>
      </c>
      <c r="E9" s="310">
        <v>93597</v>
      </c>
      <c r="F9" s="310">
        <v>98748</v>
      </c>
      <c r="G9" s="310">
        <v>100751</v>
      </c>
      <c r="H9" s="310">
        <v>101743</v>
      </c>
      <c r="I9" s="310">
        <v>101427</v>
      </c>
      <c r="J9" s="310">
        <v>101603</v>
      </c>
      <c r="K9" s="310">
        <v>97812</v>
      </c>
    </row>
    <row r="10" spans="1:11" x14ac:dyDescent="0.2">
      <c r="A10" s="301" t="s">
        <v>395</v>
      </c>
      <c r="B10" s="310">
        <v>159951</v>
      </c>
      <c r="C10" s="310">
        <v>113348</v>
      </c>
      <c r="D10" s="303" t="s">
        <v>112</v>
      </c>
      <c r="E10" s="303" t="s">
        <v>112</v>
      </c>
      <c r="F10" s="303" t="s">
        <v>112</v>
      </c>
      <c r="G10" s="303" t="s">
        <v>112</v>
      </c>
      <c r="H10" s="303" t="s">
        <v>112</v>
      </c>
      <c r="I10" s="303" t="s">
        <v>112</v>
      </c>
      <c r="J10" s="303" t="s">
        <v>112</v>
      </c>
      <c r="K10" s="310">
        <v>121630</v>
      </c>
    </row>
    <row r="11" spans="1:11" x14ac:dyDescent="0.2">
      <c r="A11" s="296" t="s">
        <v>389</v>
      </c>
      <c r="B11" s="310">
        <v>160593</v>
      </c>
      <c r="C11" s="310">
        <v>123972</v>
      </c>
      <c r="D11" s="303" t="s">
        <v>112</v>
      </c>
      <c r="E11" s="303" t="s">
        <v>112</v>
      </c>
      <c r="F11" s="303" t="s">
        <v>112</v>
      </c>
      <c r="G11" s="303" t="s">
        <v>112</v>
      </c>
      <c r="H11" s="303" t="s">
        <v>112</v>
      </c>
      <c r="I11" s="303" t="s">
        <v>112</v>
      </c>
      <c r="J11" s="303" t="s">
        <v>112</v>
      </c>
      <c r="K11" s="310">
        <v>135537</v>
      </c>
    </row>
    <row r="12" spans="1:11" x14ac:dyDescent="0.2">
      <c r="A12" s="296" t="s">
        <v>388</v>
      </c>
      <c r="B12" s="310">
        <v>154102</v>
      </c>
      <c r="C12" s="310">
        <v>105593</v>
      </c>
      <c r="D12" s="303" t="s">
        <v>112</v>
      </c>
      <c r="E12" s="303" t="s">
        <v>112</v>
      </c>
      <c r="F12" s="303" t="s">
        <v>112</v>
      </c>
      <c r="G12" s="303" t="s">
        <v>112</v>
      </c>
      <c r="H12" s="303" t="s">
        <v>112</v>
      </c>
      <c r="I12" s="303" t="s">
        <v>112</v>
      </c>
      <c r="J12" s="303" t="s">
        <v>112</v>
      </c>
      <c r="K12" s="310">
        <v>107321</v>
      </c>
    </row>
    <row r="13" spans="1:11" ht="22.5" x14ac:dyDescent="0.2">
      <c r="A13" s="300" t="s">
        <v>394</v>
      </c>
      <c r="B13" s="310">
        <v>56863</v>
      </c>
      <c r="C13" s="310">
        <v>71691</v>
      </c>
      <c r="D13" s="310">
        <v>27857</v>
      </c>
      <c r="E13" s="310">
        <v>30298</v>
      </c>
      <c r="F13" s="310">
        <v>31942</v>
      </c>
      <c r="G13" s="310">
        <v>31730</v>
      </c>
      <c r="H13" s="310">
        <v>31920</v>
      </c>
      <c r="I13" s="310">
        <v>32837</v>
      </c>
      <c r="J13" s="310">
        <v>35732</v>
      </c>
      <c r="K13" s="310">
        <v>62278</v>
      </c>
    </row>
    <row r="14" spans="1:11" x14ac:dyDescent="0.2">
      <c r="A14" s="296" t="s">
        <v>389</v>
      </c>
      <c r="B14" s="310">
        <v>61758</v>
      </c>
      <c r="C14" s="310">
        <v>77789</v>
      </c>
      <c r="D14" s="310">
        <v>29728</v>
      </c>
      <c r="E14" s="310">
        <v>30946</v>
      </c>
      <c r="F14" s="310">
        <v>32672</v>
      </c>
      <c r="G14" s="310">
        <v>34357</v>
      </c>
      <c r="H14" s="310">
        <v>31921</v>
      </c>
      <c r="I14" s="310">
        <v>38755</v>
      </c>
      <c r="J14" s="310">
        <v>34555</v>
      </c>
      <c r="K14" s="310">
        <v>68339</v>
      </c>
    </row>
    <row r="15" spans="1:11" x14ac:dyDescent="0.2">
      <c r="A15" s="296" t="s">
        <v>388</v>
      </c>
      <c r="B15" s="310">
        <v>52416</v>
      </c>
      <c r="C15" s="310">
        <v>66551</v>
      </c>
      <c r="D15" s="310">
        <v>27415</v>
      </c>
      <c r="E15" s="310">
        <v>30227</v>
      </c>
      <c r="F15" s="310">
        <v>31885</v>
      </c>
      <c r="G15" s="310">
        <v>31557</v>
      </c>
      <c r="H15" s="310">
        <v>31920</v>
      </c>
      <c r="I15" s="310">
        <v>32476</v>
      </c>
      <c r="J15" s="310">
        <v>35809</v>
      </c>
      <c r="K15" s="310">
        <v>57199</v>
      </c>
    </row>
    <row r="16" spans="1:11" ht="22.5" x14ac:dyDescent="0.2">
      <c r="A16" s="300" t="s">
        <v>393</v>
      </c>
      <c r="B16" s="310">
        <v>35917</v>
      </c>
      <c r="C16" s="310">
        <v>59670</v>
      </c>
      <c r="D16" s="310">
        <v>57773</v>
      </c>
      <c r="E16" s="310">
        <v>60216</v>
      </c>
      <c r="F16" s="310">
        <v>64347</v>
      </c>
      <c r="G16" s="310">
        <v>68080</v>
      </c>
      <c r="H16" s="310">
        <v>70880</v>
      </c>
      <c r="I16" s="310">
        <v>73896</v>
      </c>
      <c r="J16" s="310">
        <v>77505</v>
      </c>
      <c r="K16" s="310">
        <v>50353</v>
      </c>
    </row>
    <row r="17" spans="1:11" x14ac:dyDescent="0.2">
      <c r="A17" s="296" t="s">
        <v>389</v>
      </c>
      <c r="B17" s="310">
        <v>34806</v>
      </c>
      <c r="C17" s="310">
        <v>48070</v>
      </c>
      <c r="D17" s="310">
        <v>52412</v>
      </c>
      <c r="E17" s="310">
        <v>47550</v>
      </c>
      <c r="F17" s="310">
        <v>46126</v>
      </c>
      <c r="G17" s="310">
        <v>40774</v>
      </c>
      <c r="H17" s="310">
        <v>33727</v>
      </c>
      <c r="I17" s="310">
        <v>37439</v>
      </c>
      <c r="J17" s="310">
        <v>35981</v>
      </c>
      <c r="K17" s="310">
        <v>35473</v>
      </c>
    </row>
    <row r="18" spans="1:11" x14ac:dyDescent="0.2">
      <c r="A18" s="296" t="s">
        <v>388</v>
      </c>
      <c r="B18" s="310">
        <v>36745</v>
      </c>
      <c r="C18" s="310">
        <v>62181</v>
      </c>
      <c r="D18" s="310">
        <v>58258</v>
      </c>
      <c r="E18" s="310">
        <v>60613</v>
      </c>
      <c r="F18" s="310">
        <v>64644</v>
      </c>
      <c r="G18" s="310">
        <v>68252</v>
      </c>
      <c r="H18" s="310">
        <v>71063</v>
      </c>
      <c r="I18" s="310">
        <v>74039</v>
      </c>
      <c r="J18" s="310">
        <v>77622</v>
      </c>
      <c r="K18" s="310">
        <v>55143</v>
      </c>
    </row>
    <row r="19" spans="1:11" x14ac:dyDescent="0.2">
      <c r="A19" s="301" t="s">
        <v>392</v>
      </c>
      <c r="B19" s="310">
        <v>37502</v>
      </c>
      <c r="C19" s="310">
        <v>60610</v>
      </c>
      <c r="D19" s="310">
        <v>57987</v>
      </c>
      <c r="E19" s="310">
        <v>60603</v>
      </c>
      <c r="F19" s="310">
        <v>64550</v>
      </c>
      <c r="G19" s="310">
        <v>68166</v>
      </c>
      <c r="H19" s="310">
        <v>70913</v>
      </c>
      <c r="I19" s="310">
        <v>73915</v>
      </c>
      <c r="J19" s="310">
        <v>77511</v>
      </c>
      <c r="K19" s="310">
        <v>61494</v>
      </c>
    </row>
    <row r="20" spans="1:11" x14ac:dyDescent="0.2">
      <c r="A20" s="296" t="s">
        <v>389</v>
      </c>
      <c r="B20" s="310">
        <v>27001</v>
      </c>
      <c r="C20" s="310">
        <v>42619</v>
      </c>
      <c r="D20" s="310">
        <v>42263</v>
      </c>
      <c r="E20" s="310">
        <v>36968</v>
      </c>
      <c r="F20" s="310">
        <v>37945</v>
      </c>
      <c r="G20" s="310">
        <v>34836</v>
      </c>
      <c r="H20" s="310">
        <v>30776</v>
      </c>
      <c r="I20" s="310">
        <v>36638</v>
      </c>
      <c r="J20" s="310">
        <v>35981</v>
      </c>
      <c r="K20" s="310">
        <v>30484</v>
      </c>
    </row>
    <row r="21" spans="1:11" x14ac:dyDescent="0.2">
      <c r="A21" s="296" t="s">
        <v>388</v>
      </c>
      <c r="B21" s="310">
        <v>39482</v>
      </c>
      <c r="C21" s="310">
        <v>63120</v>
      </c>
      <c r="D21" s="310">
        <v>58443</v>
      </c>
      <c r="E21" s="310">
        <v>60856</v>
      </c>
      <c r="F21" s="310">
        <v>64782</v>
      </c>
      <c r="G21" s="310">
        <v>68319</v>
      </c>
      <c r="H21" s="310">
        <v>71091</v>
      </c>
      <c r="I21" s="310">
        <v>74054</v>
      </c>
      <c r="J21" s="310">
        <v>77628</v>
      </c>
      <c r="K21" s="310">
        <v>62943</v>
      </c>
    </row>
    <row r="22" spans="1:11" ht="22.5" x14ac:dyDescent="0.2">
      <c r="A22" s="300" t="s">
        <v>391</v>
      </c>
      <c r="B22" s="310">
        <v>31369</v>
      </c>
      <c r="C22" s="310">
        <v>34292</v>
      </c>
      <c r="D22" s="310">
        <v>30267</v>
      </c>
      <c r="E22" s="310">
        <v>21646</v>
      </c>
      <c r="F22" s="310">
        <v>21138</v>
      </c>
      <c r="G22" s="310">
        <v>22972</v>
      </c>
      <c r="H22" s="310">
        <v>28811</v>
      </c>
      <c r="I22" s="310">
        <v>36730</v>
      </c>
      <c r="J22" s="310">
        <v>49117</v>
      </c>
      <c r="K22" s="310">
        <v>29211</v>
      </c>
    </row>
    <row r="23" spans="1:11" x14ac:dyDescent="0.2">
      <c r="A23" s="296" t="s">
        <v>389</v>
      </c>
      <c r="B23" s="310">
        <v>30817</v>
      </c>
      <c r="C23" s="310">
        <v>35091</v>
      </c>
      <c r="D23" s="310">
        <v>36855</v>
      </c>
      <c r="E23" s="310">
        <v>42664</v>
      </c>
      <c r="F23" s="310">
        <v>50094</v>
      </c>
      <c r="G23" s="310">
        <v>58022</v>
      </c>
      <c r="H23" s="310">
        <v>64311</v>
      </c>
      <c r="I23" s="310">
        <v>72424</v>
      </c>
      <c r="J23" s="310">
        <v>78014</v>
      </c>
      <c r="K23" s="310">
        <v>32330</v>
      </c>
    </row>
    <row r="24" spans="1:11" x14ac:dyDescent="0.2">
      <c r="A24" s="296" t="s">
        <v>388</v>
      </c>
      <c r="B24" s="310">
        <v>32266</v>
      </c>
      <c r="C24" s="310">
        <v>32546</v>
      </c>
      <c r="D24" s="310">
        <v>27310</v>
      </c>
      <c r="E24" s="310">
        <v>19698</v>
      </c>
      <c r="F24" s="310">
        <v>19730</v>
      </c>
      <c r="G24" s="310">
        <v>21587</v>
      </c>
      <c r="H24" s="310">
        <v>27601</v>
      </c>
      <c r="I24" s="310">
        <v>35532</v>
      </c>
      <c r="J24" s="310">
        <v>47940</v>
      </c>
      <c r="K24" s="310">
        <v>27201</v>
      </c>
    </row>
    <row r="25" spans="1:11" s="8" customFormat="1" ht="33.75" x14ac:dyDescent="0.2">
      <c r="A25" s="299" t="s">
        <v>390</v>
      </c>
      <c r="B25" s="311">
        <v>58287</v>
      </c>
      <c r="C25" s="311">
        <v>94214</v>
      </c>
      <c r="D25" s="311">
        <v>104166</v>
      </c>
      <c r="E25" s="311">
        <v>98695</v>
      </c>
      <c r="F25" s="311">
        <v>99230</v>
      </c>
      <c r="G25" s="311">
        <v>100965</v>
      </c>
      <c r="H25" s="311">
        <v>99774</v>
      </c>
      <c r="I25" s="311">
        <v>98126</v>
      </c>
      <c r="J25" s="311">
        <v>98033</v>
      </c>
      <c r="K25" s="311">
        <v>93112</v>
      </c>
    </row>
    <row r="26" spans="1:11" x14ac:dyDescent="0.2">
      <c r="A26" s="296" t="s">
        <v>389</v>
      </c>
      <c r="B26" s="310">
        <v>66716</v>
      </c>
      <c r="C26" s="310">
        <v>101383</v>
      </c>
      <c r="D26" s="310">
        <v>115012</v>
      </c>
      <c r="E26" s="310">
        <v>110045</v>
      </c>
      <c r="F26" s="310">
        <v>109187</v>
      </c>
      <c r="G26" s="310">
        <v>115099</v>
      </c>
      <c r="H26" s="310">
        <v>116361</v>
      </c>
      <c r="I26" s="310">
        <v>115870</v>
      </c>
      <c r="J26" s="310">
        <v>118445</v>
      </c>
      <c r="K26" s="310">
        <v>102120</v>
      </c>
    </row>
    <row r="27" spans="1:11" x14ac:dyDescent="0.2">
      <c r="A27" s="296" t="s">
        <v>388</v>
      </c>
      <c r="B27" s="310">
        <v>49865</v>
      </c>
      <c r="C27" s="310">
        <v>89510</v>
      </c>
      <c r="D27" s="310">
        <v>95635</v>
      </c>
      <c r="E27" s="310">
        <v>90751</v>
      </c>
      <c r="F27" s="310">
        <v>93607</v>
      </c>
      <c r="G27" s="310">
        <v>93930</v>
      </c>
      <c r="H27" s="310">
        <v>92990</v>
      </c>
      <c r="I27" s="310">
        <v>91973</v>
      </c>
      <c r="J27" s="310">
        <v>91819</v>
      </c>
      <c r="K27" s="310">
        <v>87090</v>
      </c>
    </row>
  </sheetData>
  <mergeCells count="3">
    <mergeCell ref="B3:J3"/>
    <mergeCell ref="A2:A3"/>
    <mergeCell ref="K2:K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6DBFD-89FA-496C-ACD9-57A0384AA99C}">
  <dimension ref="A1:E15"/>
  <sheetViews>
    <sheetView workbookViewId="0"/>
  </sheetViews>
  <sheetFormatPr defaultRowHeight="11.25" x14ac:dyDescent="0.2"/>
  <cols>
    <col min="1" max="1" width="25.85546875" style="143" customWidth="1"/>
    <col min="2" max="4" width="10.5703125" style="143" customWidth="1"/>
    <col min="5" max="16384" width="9.140625" style="143"/>
  </cols>
  <sheetData>
    <row r="1" spans="1:5" s="317" customFormat="1" ht="16.5" thickBot="1" x14ac:dyDescent="0.3">
      <c r="A1" s="319" t="s">
        <v>419</v>
      </c>
      <c r="B1" s="318"/>
      <c r="C1" s="318"/>
      <c r="D1" s="318"/>
    </row>
    <row r="2" spans="1:5" x14ac:dyDescent="0.2">
      <c r="A2" s="403" t="s">
        <v>418</v>
      </c>
      <c r="B2" s="372" t="s">
        <v>417</v>
      </c>
      <c r="C2" s="373"/>
      <c r="D2" s="373"/>
      <c r="E2" s="373"/>
    </row>
    <row r="3" spans="1:5" x14ac:dyDescent="0.2">
      <c r="A3" s="368"/>
      <c r="B3" s="267">
        <v>2009</v>
      </c>
      <c r="C3" s="316">
        <v>2010</v>
      </c>
      <c r="D3" s="316">
        <v>2011</v>
      </c>
      <c r="E3" s="267">
        <v>2012</v>
      </c>
    </row>
    <row r="4" spans="1:5" x14ac:dyDescent="0.2">
      <c r="A4" s="143" t="s">
        <v>416</v>
      </c>
    </row>
    <row r="5" spans="1:5" s="315" customFormat="1" x14ac:dyDescent="0.2">
      <c r="A5" s="315" t="s">
        <v>193</v>
      </c>
      <c r="B5" s="151">
        <v>13700</v>
      </c>
      <c r="C5" s="151">
        <v>13700</v>
      </c>
      <c r="D5" s="151">
        <v>13700</v>
      </c>
      <c r="E5" s="151">
        <v>13700</v>
      </c>
    </row>
    <row r="6" spans="1:5" s="315" customFormat="1" x14ac:dyDescent="0.2">
      <c r="A6" s="315" t="s">
        <v>412</v>
      </c>
      <c r="B6" s="151">
        <v>12200</v>
      </c>
      <c r="C6" s="151">
        <v>12200</v>
      </c>
      <c r="D6" s="151">
        <v>12200</v>
      </c>
      <c r="E6" s="151">
        <v>12200</v>
      </c>
    </row>
    <row r="7" spans="1:5" x14ac:dyDescent="0.2">
      <c r="A7" s="143" t="s">
        <v>415</v>
      </c>
      <c r="B7" s="233"/>
      <c r="C7" s="233"/>
      <c r="D7" s="233"/>
      <c r="E7" s="233"/>
    </row>
    <row r="8" spans="1:5" x14ac:dyDescent="0.2">
      <c r="A8" s="315" t="s">
        <v>193</v>
      </c>
      <c r="B8" s="233">
        <v>14800</v>
      </c>
      <c r="C8" s="233">
        <v>14800</v>
      </c>
      <c r="D8" s="233">
        <v>14800</v>
      </c>
      <c r="E8" s="233">
        <v>14800</v>
      </c>
    </row>
    <row r="9" spans="1:5" x14ac:dyDescent="0.2">
      <c r="A9" s="315" t="s">
        <v>412</v>
      </c>
      <c r="B9" s="233">
        <v>13300</v>
      </c>
      <c r="C9" s="233">
        <v>13300</v>
      </c>
      <c r="D9" s="233">
        <v>13300</v>
      </c>
      <c r="E9" s="233">
        <v>13300</v>
      </c>
    </row>
    <row r="10" spans="1:5" ht="22.5" x14ac:dyDescent="0.2">
      <c r="A10" s="288" t="s">
        <v>414</v>
      </c>
      <c r="B10" s="233"/>
      <c r="C10" s="233"/>
      <c r="D10" s="233"/>
      <c r="E10" s="233"/>
    </row>
    <row r="11" spans="1:5" x14ac:dyDescent="0.2">
      <c r="A11" s="315" t="s">
        <v>193</v>
      </c>
      <c r="B11" s="233">
        <v>17000</v>
      </c>
      <c r="C11" s="233">
        <v>17000</v>
      </c>
      <c r="D11" s="233">
        <v>17000</v>
      </c>
      <c r="E11" s="233">
        <v>17000</v>
      </c>
    </row>
    <row r="12" spans="1:5" x14ac:dyDescent="0.2">
      <c r="A12" s="315" t="s">
        <v>412</v>
      </c>
      <c r="B12" s="233">
        <v>16000</v>
      </c>
      <c r="C12" s="233">
        <v>16000</v>
      </c>
      <c r="D12" s="233">
        <v>16000</v>
      </c>
      <c r="E12" s="233">
        <v>16000</v>
      </c>
    </row>
    <row r="13" spans="1:5" ht="33.75" x14ac:dyDescent="0.2">
      <c r="A13" s="288" t="s">
        <v>413</v>
      </c>
      <c r="B13" s="178"/>
      <c r="C13" s="178"/>
      <c r="D13" s="178"/>
      <c r="E13" s="178"/>
    </row>
    <row r="14" spans="1:5" x14ac:dyDescent="0.2">
      <c r="A14" s="315" t="s">
        <v>193</v>
      </c>
      <c r="B14" s="233">
        <v>25900</v>
      </c>
      <c r="C14" s="233">
        <v>25900</v>
      </c>
      <c r="D14" s="233">
        <v>25900</v>
      </c>
      <c r="E14" s="233">
        <v>25900</v>
      </c>
    </row>
    <row r="15" spans="1:5" x14ac:dyDescent="0.2">
      <c r="A15" s="315" t="s">
        <v>412</v>
      </c>
      <c r="B15" s="233">
        <v>23300</v>
      </c>
      <c r="C15" s="233">
        <v>23300</v>
      </c>
      <c r="D15" s="233">
        <v>23300</v>
      </c>
      <c r="E15" s="233">
        <v>23300</v>
      </c>
    </row>
  </sheetData>
  <mergeCells count="2">
    <mergeCell ref="A2:A3"/>
    <mergeCell ref="B2:E2"/>
  </mergeCells>
  <pageMargins left="0.75" right="0.75" top="1" bottom="1" header="0.5" footer="0.5"/>
  <headerFooter alignWithMargins="0"/>
  <legacy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6BE8F-E29B-470B-ADEF-55BDF852EEF8}">
  <dimension ref="A1:K15"/>
  <sheetViews>
    <sheetView workbookViewId="0"/>
  </sheetViews>
  <sheetFormatPr defaultRowHeight="11.25" x14ac:dyDescent="0.2"/>
  <cols>
    <col min="1" max="1" width="12.140625" style="320" customWidth="1"/>
    <col min="2" max="11" width="10.7109375" style="320" customWidth="1"/>
    <col min="12" max="16384" width="9.140625" style="320"/>
  </cols>
  <sheetData>
    <row r="1" spans="1:11" ht="12.75" x14ac:dyDescent="0.2">
      <c r="A1" s="333" t="s">
        <v>433</v>
      </c>
      <c r="B1" s="332"/>
      <c r="C1" s="332"/>
      <c r="D1" s="332"/>
      <c r="E1" s="332"/>
      <c r="F1" s="332"/>
      <c r="G1" s="332"/>
      <c r="H1" s="332"/>
      <c r="I1" s="331"/>
      <c r="J1" s="331"/>
      <c r="K1" s="331"/>
    </row>
    <row r="2" spans="1:11" s="330" customFormat="1" x14ac:dyDescent="0.25">
      <c r="A2" s="394" t="s">
        <v>432</v>
      </c>
      <c r="B2" s="394" t="s">
        <v>431</v>
      </c>
      <c r="C2" s="404"/>
      <c r="D2" s="404"/>
      <c r="E2" s="394" t="s">
        <v>430</v>
      </c>
      <c r="F2" s="404"/>
      <c r="G2" s="404"/>
      <c r="H2" s="404"/>
      <c r="I2" s="394" t="s">
        <v>429</v>
      </c>
      <c r="J2" s="404"/>
      <c r="K2" s="405"/>
    </row>
    <row r="3" spans="1:11" ht="33.75" x14ac:dyDescent="0.2">
      <c r="A3" s="395"/>
      <c r="B3" s="328" t="s">
        <v>389</v>
      </c>
      <c r="C3" s="328" t="s">
        <v>388</v>
      </c>
      <c r="D3" s="328" t="s">
        <v>230</v>
      </c>
      <c r="E3" s="328" t="s">
        <v>389</v>
      </c>
      <c r="F3" s="328" t="s">
        <v>388</v>
      </c>
      <c r="G3" s="328" t="s">
        <v>230</v>
      </c>
      <c r="H3" s="329" t="s">
        <v>428</v>
      </c>
      <c r="I3" s="328" t="s">
        <v>389</v>
      </c>
      <c r="J3" s="328" t="s">
        <v>388</v>
      </c>
      <c r="K3" s="327" t="s">
        <v>230</v>
      </c>
    </row>
    <row r="4" spans="1:11" x14ac:dyDescent="0.2">
      <c r="A4" s="325" t="s">
        <v>427</v>
      </c>
      <c r="B4" s="324">
        <v>2</v>
      </c>
      <c r="C4" s="326" t="s">
        <v>99</v>
      </c>
      <c r="D4" s="324">
        <v>2</v>
      </c>
      <c r="E4" s="324">
        <v>0.95681601762771606</v>
      </c>
      <c r="F4" s="326" t="s">
        <v>99</v>
      </c>
      <c r="G4" s="324">
        <v>0.95681601762771606</v>
      </c>
      <c r="H4" s="324">
        <v>-73.248022870896975</v>
      </c>
      <c r="I4" s="324">
        <v>478408.00881385803</v>
      </c>
      <c r="J4" s="326" t="s">
        <v>99</v>
      </c>
      <c r="K4" s="324">
        <v>478408.00881385803</v>
      </c>
    </row>
    <row r="5" spans="1:11" x14ac:dyDescent="0.2">
      <c r="A5" s="325" t="s">
        <v>404</v>
      </c>
      <c r="B5" s="324">
        <v>17</v>
      </c>
      <c r="C5" s="324">
        <v>2</v>
      </c>
      <c r="D5" s="324">
        <v>19</v>
      </c>
      <c r="E5" s="324">
        <v>3.1970881521701813</v>
      </c>
      <c r="F5" s="324">
        <v>2.0924299359321594</v>
      </c>
      <c r="G5" s="324">
        <v>5.2895180881023407</v>
      </c>
      <c r="H5" s="324">
        <v>-64.920283339369206</v>
      </c>
      <c r="I5" s="324">
        <v>188064.00895118713</v>
      </c>
      <c r="J5" s="324">
        <v>1046214.9679660797</v>
      </c>
      <c r="K5" s="324">
        <v>278395.68884749163</v>
      </c>
    </row>
    <row r="6" spans="1:11" x14ac:dyDescent="0.2">
      <c r="A6" s="325" t="s">
        <v>405</v>
      </c>
      <c r="B6" s="324">
        <v>120</v>
      </c>
      <c r="C6" s="324">
        <v>68</v>
      </c>
      <c r="D6" s="324">
        <v>188</v>
      </c>
      <c r="E6" s="324">
        <v>160.15567779541016</v>
      </c>
      <c r="F6" s="324">
        <v>54.562158584594727</v>
      </c>
      <c r="G6" s="324">
        <v>214.71783638000488</v>
      </c>
      <c r="H6" s="324">
        <v>-49.603322755524182</v>
      </c>
      <c r="I6" s="324">
        <v>1334630.6482950847</v>
      </c>
      <c r="J6" s="324">
        <v>802384.6850675696</v>
      </c>
      <c r="K6" s="324">
        <v>1142116.1509574729</v>
      </c>
    </row>
    <row r="7" spans="1:11" x14ac:dyDescent="0.2">
      <c r="A7" s="325" t="s">
        <v>406</v>
      </c>
      <c r="B7" s="324">
        <v>4733</v>
      </c>
      <c r="C7" s="324">
        <v>3608</v>
      </c>
      <c r="D7" s="324">
        <v>8341</v>
      </c>
      <c r="E7" s="324">
        <v>10133.9755859375</v>
      </c>
      <c r="F7" s="324">
        <v>6855.619873046875</v>
      </c>
      <c r="G7" s="324">
        <v>16989.595458984375</v>
      </c>
      <c r="H7" s="324">
        <v>-52.221632758990019</v>
      </c>
      <c r="I7" s="324">
        <v>2141131.5415038033</v>
      </c>
      <c r="J7" s="324">
        <v>1900116.3727956971</v>
      </c>
      <c r="K7" s="324">
        <v>2036877.5277525927</v>
      </c>
    </row>
    <row r="8" spans="1:11" x14ac:dyDescent="0.2">
      <c r="A8" s="325" t="s">
        <v>426</v>
      </c>
      <c r="B8" s="324">
        <v>25075</v>
      </c>
      <c r="C8" s="324">
        <v>25490</v>
      </c>
      <c r="D8" s="324">
        <v>50565</v>
      </c>
      <c r="E8" s="324">
        <v>50161.62890625</v>
      </c>
      <c r="F8" s="324">
        <v>45665.173828125</v>
      </c>
      <c r="G8" s="324">
        <v>95826.802734375</v>
      </c>
      <c r="H8" s="324">
        <v>-59.644444467426005</v>
      </c>
      <c r="I8" s="324">
        <v>2000463.7649551346</v>
      </c>
      <c r="J8" s="324">
        <v>1791493.6770547275</v>
      </c>
      <c r="K8" s="324">
        <v>1895121.1852936815</v>
      </c>
    </row>
    <row r="9" spans="1:11" x14ac:dyDescent="0.2">
      <c r="A9" s="325" t="s">
        <v>425</v>
      </c>
      <c r="B9" s="324">
        <v>41954</v>
      </c>
      <c r="C9" s="324">
        <v>43348</v>
      </c>
      <c r="D9" s="324">
        <v>85302</v>
      </c>
      <c r="E9" s="324">
        <v>78461.58984375</v>
      </c>
      <c r="F9" s="324">
        <v>70831.736328125</v>
      </c>
      <c r="G9" s="324">
        <v>149293.326171875</v>
      </c>
      <c r="H9" s="324">
        <v>-61.527153918557552</v>
      </c>
      <c r="I9" s="324">
        <v>1870181.3854161701</v>
      </c>
      <c r="J9" s="324">
        <v>1634025.4758725893</v>
      </c>
      <c r="K9" s="324">
        <v>1750173.8080217931</v>
      </c>
    </row>
    <row r="10" spans="1:11" x14ac:dyDescent="0.2">
      <c r="A10" s="325" t="s">
        <v>424</v>
      </c>
      <c r="B10" s="324">
        <v>58626</v>
      </c>
      <c r="C10" s="324">
        <v>57503</v>
      </c>
      <c r="D10" s="324">
        <v>116129</v>
      </c>
      <c r="E10" s="324">
        <v>107789.8359375</v>
      </c>
      <c r="F10" s="324">
        <v>82729.21875</v>
      </c>
      <c r="G10" s="324">
        <v>190519.0546875</v>
      </c>
      <c r="H10" s="324">
        <v>-61.771728413662572</v>
      </c>
      <c r="I10" s="324">
        <v>1838601.2338808719</v>
      </c>
      <c r="J10" s="324">
        <v>1438693.9594455941</v>
      </c>
      <c r="K10" s="324">
        <v>1640581.2044149179</v>
      </c>
    </row>
    <row r="11" spans="1:11" x14ac:dyDescent="0.2">
      <c r="A11" s="325" t="s">
        <v>423</v>
      </c>
      <c r="B11" s="324">
        <v>73821</v>
      </c>
      <c r="C11" s="324">
        <v>71664</v>
      </c>
      <c r="D11" s="324">
        <v>145485</v>
      </c>
      <c r="E11" s="324">
        <v>128334.234375</v>
      </c>
      <c r="F11" s="324">
        <v>91793.2265625</v>
      </c>
      <c r="G11" s="324">
        <v>220127.4609375</v>
      </c>
      <c r="H11" s="324">
        <v>-62.393462253958141</v>
      </c>
      <c r="I11" s="324">
        <v>1738451.5838988905</v>
      </c>
      <c r="J11" s="324">
        <v>1280883.3802536838</v>
      </c>
      <c r="K11" s="324">
        <v>1513059.4971131044</v>
      </c>
    </row>
    <row r="12" spans="1:11" x14ac:dyDescent="0.2">
      <c r="A12" s="325" t="s">
        <v>422</v>
      </c>
      <c r="B12" s="324">
        <v>89381</v>
      </c>
      <c r="C12" s="324">
        <v>89575</v>
      </c>
      <c r="D12" s="324">
        <v>178956</v>
      </c>
      <c r="E12" s="324">
        <v>118582.375</v>
      </c>
      <c r="F12" s="324">
        <v>95387.5546875</v>
      </c>
      <c r="G12" s="324">
        <v>213969.9296875</v>
      </c>
      <c r="H12" s="324">
        <v>-67.451318942752152</v>
      </c>
      <c r="I12" s="324">
        <v>1326706.7385685996</v>
      </c>
      <c r="J12" s="324">
        <v>1064890.3677086241</v>
      </c>
      <c r="K12" s="324">
        <v>1195656.6401098594</v>
      </c>
    </row>
    <row r="13" spans="1:11" x14ac:dyDescent="0.2">
      <c r="A13" s="325" t="s">
        <v>421</v>
      </c>
      <c r="B13" s="324">
        <v>66809</v>
      </c>
      <c r="C13" s="324">
        <v>65706</v>
      </c>
      <c r="D13" s="324">
        <v>132515</v>
      </c>
      <c r="E13" s="324">
        <v>43149.37109375</v>
      </c>
      <c r="F13" s="324">
        <v>38322.068359375</v>
      </c>
      <c r="G13" s="324">
        <v>81471.439453125</v>
      </c>
      <c r="H13" s="324">
        <v>-74.291172210239935</v>
      </c>
      <c r="I13" s="324">
        <v>645861.6517797003</v>
      </c>
      <c r="J13" s="324">
        <v>583235.44819917518</v>
      </c>
      <c r="K13" s="324">
        <v>614809.18728540163</v>
      </c>
    </row>
    <row r="14" spans="1:11" x14ac:dyDescent="0.2">
      <c r="A14" s="325" t="s">
        <v>420</v>
      </c>
      <c r="B14" s="324">
        <v>66929</v>
      </c>
      <c r="C14" s="324">
        <v>60129</v>
      </c>
      <c r="D14" s="324">
        <v>127058</v>
      </c>
      <c r="E14" s="324">
        <v>9644.980224609375</v>
      </c>
      <c r="F14" s="324">
        <v>7992.548828125</v>
      </c>
      <c r="G14" s="324">
        <v>17637.529052734375</v>
      </c>
      <c r="H14" s="324">
        <v>-76.017228093374939</v>
      </c>
      <c r="I14" s="324">
        <v>144107.63980650203</v>
      </c>
      <c r="J14" s="324">
        <v>132923.36190731594</v>
      </c>
      <c r="K14" s="324">
        <v>138814.78578865068</v>
      </c>
    </row>
    <row r="15" spans="1:11" s="321" customFormat="1" x14ac:dyDescent="0.2">
      <c r="A15" s="323" t="s">
        <v>49</v>
      </c>
      <c r="B15" s="322">
        <v>427467</v>
      </c>
      <c r="C15" s="322">
        <v>417093</v>
      </c>
      <c r="D15" s="322">
        <v>844560</v>
      </c>
      <c r="E15" s="322">
        <v>546422.28125</v>
      </c>
      <c r="F15" s="322">
        <v>439633.796875</v>
      </c>
      <c r="G15" s="322">
        <v>986056.078125</v>
      </c>
      <c r="H15" s="322">
        <v>-64.696106560330051</v>
      </c>
      <c r="I15" s="322">
        <v>1278279.4490568864</v>
      </c>
      <c r="J15" s="322">
        <v>1054042.6160952114</v>
      </c>
      <c r="K15" s="322">
        <v>1167538.2188654447</v>
      </c>
    </row>
  </sheetData>
  <mergeCells count="4">
    <mergeCell ref="A2:A3"/>
    <mergeCell ref="B2:D2"/>
    <mergeCell ref="E2:H2"/>
    <mergeCell ref="I2:K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17FD4-9D09-4110-913C-90370B625B70}">
  <dimension ref="A1:K15"/>
  <sheetViews>
    <sheetView workbookViewId="0"/>
  </sheetViews>
  <sheetFormatPr defaultRowHeight="11.25" x14ac:dyDescent="0.2"/>
  <cols>
    <col min="1" max="1" width="11.42578125" style="320" customWidth="1"/>
    <col min="2" max="11" width="11" style="320" customWidth="1"/>
    <col min="12" max="16384" width="9.140625" style="320"/>
  </cols>
  <sheetData>
    <row r="1" spans="1:11" ht="12.75" x14ac:dyDescent="0.2">
      <c r="A1" s="336" t="s">
        <v>434</v>
      </c>
      <c r="B1" s="331"/>
      <c r="D1" s="331"/>
      <c r="E1" s="331"/>
      <c r="F1" s="331"/>
      <c r="G1" s="331"/>
      <c r="H1" s="331"/>
      <c r="I1" s="331"/>
      <c r="J1" s="331"/>
      <c r="K1" s="331"/>
    </row>
    <row r="2" spans="1:11" s="330" customFormat="1" ht="12.75" customHeight="1" x14ac:dyDescent="0.25">
      <c r="A2" s="394" t="s">
        <v>432</v>
      </c>
      <c r="B2" s="394" t="s">
        <v>431</v>
      </c>
      <c r="C2" s="404"/>
      <c r="D2" s="404"/>
      <c r="E2" s="394" t="s">
        <v>430</v>
      </c>
      <c r="F2" s="404"/>
      <c r="G2" s="404"/>
      <c r="H2" s="404"/>
      <c r="I2" s="394" t="s">
        <v>429</v>
      </c>
      <c r="J2" s="404"/>
      <c r="K2" s="405"/>
    </row>
    <row r="3" spans="1:11" ht="33.75" x14ac:dyDescent="0.2">
      <c r="A3" s="395"/>
      <c r="B3" s="328" t="s">
        <v>389</v>
      </c>
      <c r="C3" s="328" t="s">
        <v>388</v>
      </c>
      <c r="D3" s="328" t="s">
        <v>230</v>
      </c>
      <c r="E3" s="328" t="s">
        <v>389</v>
      </c>
      <c r="F3" s="328" t="s">
        <v>388</v>
      </c>
      <c r="G3" s="328" t="s">
        <v>230</v>
      </c>
      <c r="H3" s="329" t="s">
        <v>428</v>
      </c>
      <c r="I3" s="328" t="s">
        <v>389</v>
      </c>
      <c r="J3" s="328" t="s">
        <v>388</v>
      </c>
      <c r="K3" s="327" t="s">
        <v>230</v>
      </c>
    </row>
    <row r="4" spans="1:11" s="335" customFormat="1" x14ac:dyDescent="0.2">
      <c r="A4" s="325" t="s">
        <v>427</v>
      </c>
      <c r="B4" s="324">
        <v>1836</v>
      </c>
      <c r="C4" s="324">
        <v>960</v>
      </c>
      <c r="D4" s="324">
        <v>2796</v>
      </c>
      <c r="E4" s="324">
        <v>3080.4411773681641</v>
      </c>
      <c r="F4" s="324">
        <v>1220.8307876586914</v>
      </c>
      <c r="G4" s="324">
        <v>4301.2719650268555</v>
      </c>
      <c r="H4" s="326" t="s">
        <v>99</v>
      </c>
      <c r="I4" s="324">
        <v>1677800.2055382158</v>
      </c>
      <c r="J4" s="324">
        <v>1271698.7371444702</v>
      </c>
      <c r="K4" s="324">
        <v>1538366.2249738397</v>
      </c>
    </row>
    <row r="5" spans="1:11" s="335" customFormat="1" x14ac:dyDescent="0.2">
      <c r="A5" s="325" t="s">
        <v>404</v>
      </c>
      <c r="B5" s="324">
        <v>4907</v>
      </c>
      <c r="C5" s="324">
        <v>2955</v>
      </c>
      <c r="D5" s="324">
        <v>7862</v>
      </c>
      <c r="E5" s="324">
        <v>7504.4364624023438</v>
      </c>
      <c r="F5" s="324">
        <v>3866.8511505126953</v>
      </c>
      <c r="G5" s="324">
        <v>11371.287612915039</v>
      </c>
      <c r="H5" s="324">
        <v>-3.0263474474245156</v>
      </c>
      <c r="I5" s="324">
        <v>1529332.8841251973</v>
      </c>
      <c r="J5" s="324">
        <v>1308579.0695474434</v>
      </c>
      <c r="K5" s="324">
        <v>1446360.6732275551</v>
      </c>
    </row>
    <row r="6" spans="1:11" s="335" customFormat="1" x14ac:dyDescent="0.2">
      <c r="A6" s="325" t="s">
        <v>405</v>
      </c>
      <c r="B6" s="324">
        <v>11759</v>
      </c>
      <c r="C6" s="324">
        <v>10689</v>
      </c>
      <c r="D6" s="324">
        <v>22448</v>
      </c>
      <c r="E6" s="324">
        <v>18013.770629882813</v>
      </c>
      <c r="F6" s="324">
        <v>12796.670043945313</v>
      </c>
      <c r="G6" s="324">
        <v>30810.440673828125</v>
      </c>
      <c r="H6" s="324">
        <v>-8.0111388981520921</v>
      </c>
      <c r="I6" s="324">
        <v>1531913.4815786046</v>
      </c>
      <c r="J6" s="324">
        <v>1197181.2184437565</v>
      </c>
      <c r="K6" s="324">
        <v>1372524.976560412</v>
      </c>
    </row>
    <row r="7" spans="1:11" s="335" customFormat="1" x14ac:dyDescent="0.2">
      <c r="A7" s="325" t="s">
        <v>406</v>
      </c>
      <c r="B7" s="324">
        <v>60533</v>
      </c>
      <c r="C7" s="324">
        <v>61554</v>
      </c>
      <c r="D7" s="324">
        <v>122087</v>
      </c>
      <c r="E7" s="324">
        <v>76410.19775390625</v>
      </c>
      <c r="F7" s="324">
        <v>62946.9345703125</v>
      </c>
      <c r="G7" s="324">
        <v>139357.13232421875</v>
      </c>
      <c r="H7" s="324">
        <v>-5.7470409109992566</v>
      </c>
      <c r="I7" s="324">
        <v>1262289.9534783713</v>
      </c>
      <c r="J7" s="324">
        <v>1022629.4728256897</v>
      </c>
      <c r="K7" s="324">
        <v>1141457.5861821386</v>
      </c>
    </row>
    <row r="8" spans="1:11" s="335" customFormat="1" x14ac:dyDescent="0.2">
      <c r="A8" s="325" t="s">
        <v>426</v>
      </c>
      <c r="B8" s="324">
        <v>83276</v>
      </c>
      <c r="C8" s="324">
        <v>101755</v>
      </c>
      <c r="D8" s="324">
        <v>185031</v>
      </c>
      <c r="E8" s="324">
        <v>86487.129272460938</v>
      </c>
      <c r="F8" s="324">
        <v>79810.691650390625</v>
      </c>
      <c r="G8" s="324">
        <v>166297.82092285156</v>
      </c>
      <c r="H8" s="324">
        <v>6.0307151458778518</v>
      </c>
      <c r="I8" s="324">
        <v>1038560.0806049875</v>
      </c>
      <c r="J8" s="324">
        <v>784341.71932967054</v>
      </c>
      <c r="K8" s="324">
        <v>898756.53767666803</v>
      </c>
    </row>
    <row r="9" spans="1:11" s="335" customFormat="1" x14ac:dyDescent="0.2">
      <c r="A9" s="325" t="s">
        <v>425</v>
      </c>
      <c r="B9" s="324">
        <v>74264</v>
      </c>
      <c r="C9" s="324">
        <v>81369</v>
      </c>
      <c r="D9" s="324">
        <v>155633</v>
      </c>
      <c r="E9" s="324">
        <v>67337.555236816406</v>
      </c>
      <c r="F9" s="324">
        <v>51762.664611816406</v>
      </c>
      <c r="G9" s="324">
        <v>119100.21984863281</v>
      </c>
      <c r="H9" s="324">
        <v>5.8131271368305759</v>
      </c>
      <c r="I9" s="324">
        <v>906732.13450415281</v>
      </c>
      <c r="J9" s="324">
        <v>636147.23803680029</v>
      </c>
      <c r="K9" s="324">
        <v>765263.27866604645</v>
      </c>
    </row>
    <row r="10" spans="1:11" s="335" customFormat="1" x14ac:dyDescent="0.2">
      <c r="A10" s="325" t="s">
        <v>424</v>
      </c>
      <c r="B10" s="324">
        <v>87373</v>
      </c>
      <c r="C10" s="324">
        <v>84683</v>
      </c>
      <c r="D10" s="324">
        <v>172056</v>
      </c>
      <c r="E10" s="324">
        <v>70583.529052734375</v>
      </c>
      <c r="F10" s="324">
        <v>47877.649169921875</v>
      </c>
      <c r="G10" s="324">
        <v>118461.17822265625</v>
      </c>
      <c r="H10" s="324">
        <v>5.6176186493057889</v>
      </c>
      <c r="I10" s="324">
        <v>807841.42758900777</v>
      </c>
      <c r="J10" s="324">
        <v>565374.97691297985</v>
      </c>
      <c r="K10" s="324">
        <v>688503.61639615148</v>
      </c>
    </row>
    <row r="11" spans="1:11" s="335" customFormat="1" x14ac:dyDescent="0.2">
      <c r="A11" s="325" t="s">
        <v>423</v>
      </c>
      <c r="B11" s="324">
        <v>100871</v>
      </c>
      <c r="C11" s="324">
        <v>88610</v>
      </c>
      <c r="D11" s="324">
        <v>189481</v>
      </c>
      <c r="E11" s="324">
        <v>65605.564117431641</v>
      </c>
      <c r="F11" s="324">
        <v>44787.765838623047</v>
      </c>
      <c r="G11" s="324">
        <v>110393.32995605469</v>
      </c>
      <c r="H11" s="324">
        <v>6.8747054252209061</v>
      </c>
      <c r="I11" s="324">
        <v>650390.73784766323</v>
      </c>
      <c r="J11" s="324">
        <v>505448.20944163238</v>
      </c>
      <c r="K11" s="324">
        <v>582608.96847733913</v>
      </c>
    </row>
    <row r="12" spans="1:11" s="335" customFormat="1" x14ac:dyDescent="0.2">
      <c r="A12" s="325" t="s">
        <v>422</v>
      </c>
      <c r="B12" s="324">
        <v>108387</v>
      </c>
      <c r="C12" s="324">
        <v>91991</v>
      </c>
      <c r="D12" s="324">
        <v>200378</v>
      </c>
      <c r="E12" s="324">
        <v>51146.862503051758</v>
      </c>
      <c r="F12" s="324">
        <v>37134.679901123047</v>
      </c>
      <c r="G12" s="324">
        <v>88281.542404174805</v>
      </c>
      <c r="H12" s="324">
        <v>9.0394002907125959</v>
      </c>
      <c r="I12" s="324">
        <v>471891.11704403441</v>
      </c>
      <c r="J12" s="324">
        <v>403677.31518434465</v>
      </c>
      <c r="K12" s="324">
        <v>440575.02522320219</v>
      </c>
    </row>
    <row r="13" spans="1:11" s="335" customFormat="1" x14ac:dyDescent="0.2">
      <c r="A13" s="325" t="s">
        <v>421</v>
      </c>
      <c r="B13" s="324">
        <v>60214</v>
      </c>
      <c r="C13" s="324">
        <v>51178</v>
      </c>
      <c r="D13" s="324">
        <v>111392</v>
      </c>
      <c r="E13" s="324">
        <v>18245.828927993774</v>
      </c>
      <c r="F13" s="324">
        <v>14536.824583053589</v>
      </c>
      <c r="G13" s="324">
        <v>32782.653511047363</v>
      </c>
      <c r="H13" s="324">
        <v>18.636571128418101</v>
      </c>
      <c r="I13" s="324">
        <v>303016.39034101332</v>
      </c>
      <c r="J13" s="324">
        <v>284044.40546824003</v>
      </c>
      <c r="K13" s="324">
        <v>294299.89147378056</v>
      </c>
    </row>
    <row r="14" spans="1:11" s="335" customFormat="1" x14ac:dyDescent="0.2">
      <c r="A14" s="325" t="s">
        <v>420</v>
      </c>
      <c r="B14" s="324">
        <v>22557</v>
      </c>
      <c r="C14" s="324">
        <v>14821</v>
      </c>
      <c r="D14" s="324">
        <v>37378</v>
      </c>
      <c r="E14" s="324">
        <v>3085.423488676548</v>
      </c>
      <c r="F14" s="324">
        <v>1964.352768778801</v>
      </c>
      <c r="G14" s="324">
        <v>5049.776257455349</v>
      </c>
      <c r="H14" s="324">
        <v>43.947467303246277</v>
      </c>
      <c r="I14" s="324">
        <v>136783.41484579278</v>
      </c>
      <c r="J14" s="324">
        <v>132538.47707838885</v>
      </c>
      <c r="K14" s="324">
        <v>135100.22626826874</v>
      </c>
    </row>
    <row r="15" spans="1:11" s="334" customFormat="1" x14ac:dyDescent="0.2">
      <c r="A15" s="323" t="s">
        <v>49</v>
      </c>
      <c r="B15" s="322">
        <v>615977</v>
      </c>
      <c r="C15" s="322">
        <v>590565</v>
      </c>
      <c r="D15" s="322">
        <v>1206542</v>
      </c>
      <c r="E15" s="322">
        <v>467500.7607421875</v>
      </c>
      <c r="F15" s="322">
        <v>358705.9287109375</v>
      </c>
      <c r="G15" s="322">
        <v>826206.689453125</v>
      </c>
      <c r="H15" s="322">
        <v>4.012523224312381</v>
      </c>
      <c r="I15" s="322">
        <v>758958.14412256866</v>
      </c>
      <c r="J15" s="322">
        <v>607394.49291938648</v>
      </c>
      <c r="K15" s="322">
        <v>684772.42354855861</v>
      </c>
    </row>
  </sheetData>
  <mergeCells count="4">
    <mergeCell ref="A2:A3"/>
    <mergeCell ref="B2:D2"/>
    <mergeCell ref="E2:H2"/>
    <mergeCell ref="I2:K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DB21C-B89D-427D-92B7-366D909DC5AF}">
  <dimension ref="A1:J15"/>
  <sheetViews>
    <sheetView workbookViewId="0"/>
  </sheetViews>
  <sheetFormatPr defaultRowHeight="11.25" x14ac:dyDescent="0.2"/>
  <cols>
    <col min="1" max="1" width="14.7109375" style="320" customWidth="1"/>
    <col min="2" max="10" width="10.5703125" style="320" customWidth="1"/>
    <col min="11" max="16384" width="9.140625" style="320"/>
  </cols>
  <sheetData>
    <row r="1" spans="1:10" s="341" customFormat="1" ht="12.75" x14ac:dyDescent="0.25">
      <c r="A1" s="336" t="s">
        <v>437</v>
      </c>
      <c r="B1" s="344"/>
      <c r="C1" s="344"/>
      <c r="D1" s="344"/>
      <c r="E1" s="343"/>
      <c r="F1" s="343"/>
      <c r="G1" s="343"/>
      <c r="H1" s="342"/>
      <c r="I1" s="342"/>
      <c r="J1" s="342"/>
    </row>
    <row r="2" spans="1:10" s="330" customFormat="1" x14ac:dyDescent="0.25">
      <c r="A2" s="394" t="s">
        <v>432</v>
      </c>
      <c r="B2" s="394" t="s">
        <v>431</v>
      </c>
      <c r="C2" s="404"/>
      <c r="D2" s="404"/>
      <c r="E2" s="394" t="s">
        <v>436</v>
      </c>
      <c r="F2" s="404"/>
      <c r="G2" s="404"/>
      <c r="H2" s="394" t="s">
        <v>435</v>
      </c>
      <c r="I2" s="404"/>
      <c r="J2" s="405"/>
    </row>
    <row r="3" spans="1:10" x14ac:dyDescent="0.2">
      <c r="A3" s="395"/>
      <c r="B3" s="328" t="s">
        <v>389</v>
      </c>
      <c r="C3" s="328" t="s">
        <v>388</v>
      </c>
      <c r="D3" s="328" t="s">
        <v>230</v>
      </c>
      <c r="E3" s="328" t="s">
        <v>389</v>
      </c>
      <c r="F3" s="328" t="s">
        <v>388</v>
      </c>
      <c r="G3" s="328" t="s">
        <v>230</v>
      </c>
      <c r="H3" s="328" t="s">
        <v>389</v>
      </c>
      <c r="I3" s="328" t="s">
        <v>388</v>
      </c>
      <c r="J3" s="327" t="s">
        <v>230</v>
      </c>
    </row>
    <row r="4" spans="1:10" x14ac:dyDescent="0.2">
      <c r="A4" s="325" t="s">
        <v>427</v>
      </c>
      <c r="B4" s="324">
        <v>6</v>
      </c>
      <c r="C4" s="340" t="s">
        <v>112</v>
      </c>
      <c r="D4" s="324">
        <v>6</v>
      </c>
      <c r="E4" s="339">
        <v>5.7546000927686691E-2</v>
      </c>
      <c r="F4" s="340" t="s">
        <v>112</v>
      </c>
      <c r="G4" s="339">
        <v>5.7546000927686691E-2</v>
      </c>
      <c r="H4" s="324">
        <v>9591.0001546144485</v>
      </c>
      <c r="I4" s="340" t="s">
        <v>112</v>
      </c>
      <c r="J4" s="324">
        <v>9591.0001546144485</v>
      </c>
    </row>
    <row r="5" spans="1:10" x14ac:dyDescent="0.2">
      <c r="A5" s="325" t="s">
        <v>404</v>
      </c>
      <c r="B5" s="324">
        <v>36</v>
      </c>
      <c r="C5" s="324">
        <v>10</v>
      </c>
      <c r="D5" s="324">
        <v>46</v>
      </c>
      <c r="E5" s="339">
        <v>9.3300000298768304E-4</v>
      </c>
      <c r="F5" s="340" t="s">
        <v>112</v>
      </c>
      <c r="G5" s="339">
        <v>9.3300000298768282E-4</v>
      </c>
      <c r="H5" s="324">
        <v>25.916666749657857</v>
      </c>
      <c r="I5" s="340" t="s">
        <v>112</v>
      </c>
      <c r="J5" s="324">
        <v>20.2826087606018</v>
      </c>
    </row>
    <row r="6" spans="1:10" x14ac:dyDescent="0.2">
      <c r="A6" s="325" t="s">
        <v>405</v>
      </c>
      <c r="B6" s="324">
        <v>262</v>
      </c>
      <c r="C6" s="324">
        <v>158</v>
      </c>
      <c r="D6" s="324">
        <v>420</v>
      </c>
      <c r="E6" s="339">
        <v>0.13955399394035339</v>
      </c>
      <c r="F6" s="339">
        <v>7.2974994778633118E-2</v>
      </c>
      <c r="G6" s="339">
        <v>0.21252898871898651</v>
      </c>
      <c r="H6" s="324">
        <v>532.64883183340987</v>
      </c>
      <c r="I6" s="324">
        <v>461.86705556096911</v>
      </c>
      <c r="J6" s="324">
        <v>506.02140171187267</v>
      </c>
    </row>
    <row r="7" spans="1:10" x14ac:dyDescent="0.2">
      <c r="A7" s="325" t="s">
        <v>406</v>
      </c>
      <c r="B7" s="324">
        <v>10869</v>
      </c>
      <c r="C7" s="324">
        <v>8772</v>
      </c>
      <c r="D7" s="324">
        <v>19641</v>
      </c>
      <c r="E7" s="338">
        <v>20.543844223022461</v>
      </c>
      <c r="F7" s="338">
        <v>12.149566650390625</v>
      </c>
      <c r="G7" s="338">
        <v>32.693410873413086</v>
      </c>
      <c r="H7" s="324">
        <v>1890.1319553797462</v>
      </c>
      <c r="I7" s="324">
        <v>1385.0395178283886</v>
      </c>
      <c r="J7" s="324">
        <v>1664.5492018437496</v>
      </c>
    </row>
    <row r="8" spans="1:10" x14ac:dyDescent="0.2">
      <c r="A8" s="325" t="s">
        <v>426</v>
      </c>
      <c r="B8" s="324">
        <v>65450</v>
      </c>
      <c r="C8" s="324">
        <v>73551</v>
      </c>
      <c r="D8" s="324">
        <v>139001</v>
      </c>
      <c r="E8" s="338">
        <v>146.92379760742188</v>
      </c>
      <c r="F8" s="338">
        <v>100.48391723632813</v>
      </c>
      <c r="G8" s="338">
        <v>247.40771484375</v>
      </c>
      <c r="H8" s="324">
        <v>2244.8250207398301</v>
      </c>
      <c r="I8" s="324">
        <v>1366.1801639179362</v>
      </c>
      <c r="J8" s="324">
        <v>1779.8988125535068</v>
      </c>
    </row>
    <row r="9" spans="1:10" x14ac:dyDescent="0.2">
      <c r="A9" s="325" t="s">
        <v>425</v>
      </c>
      <c r="B9" s="324">
        <v>115385</v>
      </c>
      <c r="C9" s="324">
        <v>131591</v>
      </c>
      <c r="D9" s="324">
        <v>246976</v>
      </c>
      <c r="E9" s="338">
        <v>276.71401977539063</v>
      </c>
      <c r="F9" s="338">
        <v>179.47065734863281</v>
      </c>
      <c r="G9" s="338">
        <v>456.18467712402344</v>
      </c>
      <c r="H9" s="324">
        <v>2398.1801774527939</v>
      </c>
      <c r="I9" s="324">
        <v>1363.8520670002722</v>
      </c>
      <c r="J9" s="324">
        <v>1847.0810002754254</v>
      </c>
    </row>
    <row r="10" spans="1:10" x14ac:dyDescent="0.2">
      <c r="A10" s="325" t="s">
        <v>424</v>
      </c>
      <c r="B10" s="324">
        <v>163358</v>
      </c>
      <c r="C10" s="324">
        <v>175352</v>
      </c>
      <c r="D10" s="324">
        <v>338710</v>
      </c>
      <c r="E10" s="338">
        <v>336.97811889648438</v>
      </c>
      <c r="F10" s="338">
        <v>200.10391235351563</v>
      </c>
      <c r="G10" s="338">
        <v>537.08203125</v>
      </c>
      <c r="H10" s="324">
        <v>2062.8198122925373</v>
      </c>
      <c r="I10" s="324">
        <v>1141.1555748067635</v>
      </c>
      <c r="J10" s="324">
        <v>1585.6692487673822</v>
      </c>
    </row>
    <row r="11" spans="1:10" x14ac:dyDescent="0.2">
      <c r="A11" s="325" t="s">
        <v>423</v>
      </c>
      <c r="B11" s="324">
        <v>212995</v>
      </c>
      <c r="C11" s="324">
        <v>223626</v>
      </c>
      <c r="D11" s="324">
        <v>436621</v>
      </c>
      <c r="E11" s="338">
        <v>296.7421875</v>
      </c>
      <c r="F11" s="338">
        <v>187.23146057128906</v>
      </c>
      <c r="G11" s="338">
        <v>483.97364807128906</v>
      </c>
      <c r="H11" s="324">
        <v>1393.1885138148782</v>
      </c>
      <c r="I11" s="324">
        <v>837.25264759593733</v>
      </c>
      <c r="J11" s="324">
        <v>1108.4525207703914</v>
      </c>
    </row>
    <row r="12" spans="1:10" x14ac:dyDescent="0.2">
      <c r="A12" s="325" t="s">
        <v>422</v>
      </c>
      <c r="B12" s="324">
        <v>295711</v>
      </c>
      <c r="C12" s="324">
        <v>307652</v>
      </c>
      <c r="D12" s="324">
        <v>603363</v>
      </c>
      <c r="E12" s="338">
        <v>348.94259643554688</v>
      </c>
      <c r="F12" s="338">
        <v>217.38923645019531</v>
      </c>
      <c r="G12" s="338">
        <v>566.33183288574219</v>
      </c>
      <c r="H12" s="324">
        <v>1180.0122296280722</v>
      </c>
      <c r="I12" s="324">
        <v>706.60758405664615</v>
      </c>
      <c r="J12" s="324">
        <v>938.62539281616898</v>
      </c>
    </row>
    <row r="13" spans="1:10" x14ac:dyDescent="0.2">
      <c r="A13" s="325" t="s">
        <v>421</v>
      </c>
      <c r="B13" s="324">
        <v>266489</v>
      </c>
      <c r="C13" s="324">
        <v>266144</v>
      </c>
      <c r="D13" s="324">
        <v>532633</v>
      </c>
      <c r="E13" s="338">
        <v>304.60995483398438</v>
      </c>
      <c r="F13" s="338">
        <v>195.1578369140625</v>
      </c>
      <c r="G13" s="338">
        <v>499.76779174804688</v>
      </c>
      <c r="H13" s="324">
        <v>1143.0488869483706</v>
      </c>
      <c r="I13" s="324">
        <v>733.27911549410271</v>
      </c>
      <c r="J13" s="324">
        <v>938.29671039542586</v>
      </c>
    </row>
    <row r="14" spans="1:10" x14ac:dyDescent="0.2">
      <c r="A14" s="325" t="s">
        <v>420</v>
      </c>
      <c r="B14" s="324">
        <v>262601</v>
      </c>
      <c r="C14" s="324">
        <v>228774</v>
      </c>
      <c r="D14" s="324">
        <v>491375</v>
      </c>
      <c r="E14" s="338">
        <v>153.08905029296875</v>
      </c>
      <c r="F14" s="338">
        <v>106.33772277832031</v>
      </c>
      <c r="G14" s="338">
        <v>259.42677307128906</v>
      </c>
      <c r="H14" s="324">
        <v>582.97207662182836</v>
      </c>
      <c r="I14" s="324">
        <v>464.81559433467231</v>
      </c>
      <c r="J14" s="324">
        <v>527.96087117026525</v>
      </c>
    </row>
    <row r="15" spans="1:10" s="321" customFormat="1" x14ac:dyDescent="0.2">
      <c r="A15" s="323" t="s">
        <v>49</v>
      </c>
      <c r="B15" s="322">
        <v>1393162</v>
      </c>
      <c r="C15" s="322">
        <v>1415630</v>
      </c>
      <c r="D15" s="322">
        <v>2808792</v>
      </c>
      <c r="E15" s="337">
        <v>1884.74169921875</v>
      </c>
      <c r="F15" s="337">
        <v>1198.3973388671875</v>
      </c>
      <c r="G15" s="337">
        <v>3083.1390380859375</v>
      </c>
      <c r="H15" s="322">
        <v>1352.8517855200976</v>
      </c>
      <c r="I15" s="322">
        <v>846.54700653927057</v>
      </c>
      <c r="J15" s="322">
        <v>1097.6743874540859</v>
      </c>
    </row>
  </sheetData>
  <mergeCells count="4">
    <mergeCell ref="A2:A3"/>
    <mergeCell ref="B2:D2"/>
    <mergeCell ref="E2:G2"/>
    <mergeCell ref="H2:J2"/>
  </mergeCells>
  <pageMargins left="0.75" right="0.75" top="1" bottom="1" header="0.5" footer="0.5"/>
  <headerFooter alignWithMargins="0"/>
  <legacy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89776-099E-442D-B437-0BAC947178C0}">
  <dimension ref="A1:M15"/>
  <sheetViews>
    <sheetView workbookViewId="0"/>
  </sheetViews>
  <sheetFormatPr defaultRowHeight="11.25" x14ac:dyDescent="0.2"/>
  <cols>
    <col min="1" max="1" width="12.140625" style="320" customWidth="1"/>
    <col min="2" max="10" width="9" style="320" customWidth="1"/>
    <col min="11" max="13" width="10.85546875" style="320" customWidth="1"/>
    <col min="14" max="16384" width="9.140625" style="320"/>
  </cols>
  <sheetData>
    <row r="1" spans="1:13" ht="12.75" x14ac:dyDescent="0.2">
      <c r="A1" s="345" t="s">
        <v>439</v>
      </c>
      <c r="B1" s="343"/>
      <c r="C1" s="332"/>
      <c r="D1" s="332"/>
      <c r="E1" s="332"/>
      <c r="F1" s="332"/>
      <c r="G1" s="332"/>
      <c r="H1" s="331"/>
      <c r="I1" s="331"/>
      <c r="J1" s="331"/>
      <c r="K1" s="331"/>
      <c r="L1" s="331"/>
      <c r="M1" s="331"/>
    </row>
    <row r="2" spans="1:13" s="330" customFormat="1" ht="12" customHeight="1" x14ac:dyDescent="0.25">
      <c r="A2" s="394" t="s">
        <v>432</v>
      </c>
      <c r="B2" s="394" t="s">
        <v>431</v>
      </c>
      <c r="C2" s="404"/>
      <c r="D2" s="404"/>
      <c r="E2" s="394" t="s">
        <v>436</v>
      </c>
      <c r="F2" s="404"/>
      <c r="G2" s="404"/>
      <c r="H2" s="394" t="s">
        <v>435</v>
      </c>
      <c r="I2" s="404"/>
      <c r="J2" s="404"/>
      <c r="K2" s="394" t="s">
        <v>438</v>
      </c>
      <c r="L2" s="395"/>
      <c r="M2" s="400"/>
    </row>
    <row r="3" spans="1:13" ht="12" customHeight="1" x14ac:dyDescent="0.2">
      <c r="A3" s="395"/>
      <c r="B3" s="328" t="s">
        <v>389</v>
      </c>
      <c r="C3" s="328" t="s">
        <v>388</v>
      </c>
      <c r="D3" s="328" t="s">
        <v>230</v>
      </c>
      <c r="E3" s="328" t="s">
        <v>389</v>
      </c>
      <c r="F3" s="328" t="s">
        <v>388</v>
      </c>
      <c r="G3" s="328" t="s">
        <v>230</v>
      </c>
      <c r="H3" s="328" t="s">
        <v>389</v>
      </c>
      <c r="I3" s="328" t="s">
        <v>388</v>
      </c>
      <c r="J3" s="328" t="s">
        <v>230</v>
      </c>
      <c r="K3" s="328" t="s">
        <v>389</v>
      </c>
      <c r="L3" s="328" t="s">
        <v>388</v>
      </c>
      <c r="M3" s="327" t="s">
        <v>230</v>
      </c>
    </row>
    <row r="4" spans="1:13" x14ac:dyDescent="0.2">
      <c r="A4" s="325" t="s">
        <v>427</v>
      </c>
      <c r="B4" s="324">
        <v>2054</v>
      </c>
      <c r="C4" s="324">
        <v>1096</v>
      </c>
      <c r="D4" s="324">
        <v>3150</v>
      </c>
      <c r="E4" s="324">
        <v>140.54466247558594</v>
      </c>
      <c r="F4" s="324">
        <v>66.842658996582031</v>
      </c>
      <c r="G4" s="324">
        <v>207.38732147216797</v>
      </c>
      <c r="H4" s="324">
        <v>68424.860017325191</v>
      </c>
      <c r="I4" s="324">
        <v>60987.827551625938</v>
      </c>
      <c r="J4" s="324">
        <v>65837.244911799367</v>
      </c>
      <c r="K4" s="324">
        <v>91.639559709404296</v>
      </c>
      <c r="L4" s="324">
        <v>92.271487664761935</v>
      </c>
      <c r="M4" s="324">
        <v>91.843235346519108</v>
      </c>
    </row>
    <row r="5" spans="1:13" x14ac:dyDescent="0.2">
      <c r="A5" s="325" t="s">
        <v>404</v>
      </c>
      <c r="B5" s="324">
        <v>5423</v>
      </c>
      <c r="C5" s="324">
        <v>3384</v>
      </c>
      <c r="D5" s="324">
        <v>8807</v>
      </c>
      <c r="E5" s="324">
        <v>378.47613525390625</v>
      </c>
      <c r="F5" s="324">
        <v>174.75520324707031</v>
      </c>
      <c r="G5" s="324">
        <v>553.23133850097656</v>
      </c>
      <c r="H5" s="324">
        <v>69790.915591721598</v>
      </c>
      <c r="I5" s="324">
        <v>51641.608524547963</v>
      </c>
      <c r="J5" s="324">
        <v>62817.229306344561</v>
      </c>
      <c r="K5" s="324">
        <v>77.073306312755477</v>
      </c>
      <c r="L5" s="324">
        <v>85.006335155805715</v>
      </c>
      <c r="M5" s="324">
        <v>79.579198461939413</v>
      </c>
    </row>
    <row r="6" spans="1:13" x14ac:dyDescent="0.2">
      <c r="A6" s="325" t="s">
        <v>405</v>
      </c>
      <c r="B6" s="324">
        <v>14030</v>
      </c>
      <c r="C6" s="324">
        <v>12652</v>
      </c>
      <c r="D6" s="324">
        <v>26682</v>
      </c>
      <c r="E6" s="324">
        <v>1081.1729736328125</v>
      </c>
      <c r="F6" s="324">
        <v>697.341064453125</v>
      </c>
      <c r="G6" s="324">
        <v>1778.5140380859375</v>
      </c>
      <c r="H6" s="324">
        <v>77061.509168411445</v>
      </c>
      <c r="I6" s="324">
        <v>55117.061686146459</v>
      </c>
      <c r="J6" s="324">
        <v>66655.949257399654</v>
      </c>
      <c r="K6" s="324">
        <v>67.440334272367892</v>
      </c>
      <c r="L6" s="324">
        <v>77.886023535968974</v>
      </c>
      <c r="M6" s="324">
        <v>71.536005104331366</v>
      </c>
    </row>
    <row r="7" spans="1:13" x14ac:dyDescent="0.2">
      <c r="A7" s="325" t="s">
        <v>406</v>
      </c>
      <c r="B7" s="324">
        <v>68649</v>
      </c>
      <c r="C7" s="324">
        <v>75698</v>
      </c>
      <c r="D7" s="324">
        <v>144347</v>
      </c>
      <c r="E7" s="324">
        <v>5343.84375</v>
      </c>
      <c r="F7" s="324">
        <v>4804.65673828125</v>
      </c>
      <c r="G7" s="324">
        <v>10148.50048828125</v>
      </c>
      <c r="H7" s="324">
        <v>77842.994799632914</v>
      </c>
      <c r="I7" s="324">
        <v>63471.382840778482</v>
      </c>
      <c r="J7" s="324">
        <v>70306.279231859677</v>
      </c>
      <c r="K7" s="324">
        <v>54.571406459243413</v>
      </c>
      <c r="L7" s="324">
        <v>67.638115975742537</v>
      </c>
      <c r="M7" s="324">
        <v>60.757645894133944</v>
      </c>
    </row>
    <row r="8" spans="1:13" x14ac:dyDescent="0.2">
      <c r="A8" s="325" t="s">
        <v>426</v>
      </c>
      <c r="B8" s="324">
        <v>86415</v>
      </c>
      <c r="C8" s="324">
        <v>106538</v>
      </c>
      <c r="D8" s="324">
        <v>192953</v>
      </c>
      <c r="E8" s="324">
        <v>6246.5166015625</v>
      </c>
      <c r="F8" s="324">
        <v>5685.82861328125</v>
      </c>
      <c r="G8" s="324">
        <v>11932.34521484375</v>
      </c>
      <c r="H8" s="324">
        <v>72285.096355522764</v>
      </c>
      <c r="I8" s="324">
        <v>53369.019629439732</v>
      </c>
      <c r="J8" s="324">
        <v>61840.682522913608</v>
      </c>
      <c r="K8" s="324">
        <v>43.170330244997487</v>
      </c>
      <c r="L8" s="324">
        <v>57.942641454472756</v>
      </c>
      <c r="M8" s="324">
        <v>50.20941839127768</v>
      </c>
    </row>
    <row r="9" spans="1:13" x14ac:dyDescent="0.2">
      <c r="A9" s="325" t="s">
        <v>425</v>
      </c>
      <c r="B9" s="324">
        <v>77066</v>
      </c>
      <c r="C9" s="324">
        <v>84242</v>
      </c>
      <c r="D9" s="324">
        <v>161308</v>
      </c>
      <c r="E9" s="324">
        <v>5032.1982421875</v>
      </c>
      <c r="F9" s="324">
        <v>3704.282958984375</v>
      </c>
      <c r="G9" s="324">
        <v>8736.481201171875</v>
      </c>
      <c r="H9" s="324">
        <v>65297.254848928191</v>
      </c>
      <c r="I9" s="324">
        <v>43971.925630734964</v>
      </c>
      <c r="J9" s="324">
        <v>54160.247484141364</v>
      </c>
      <c r="K9" s="324">
        <v>41.605813422974826</v>
      </c>
      <c r="L9" s="324">
        <v>54.663955620944741</v>
      </c>
      <c r="M9" s="324">
        <v>47.142488029845886</v>
      </c>
    </row>
    <row r="10" spans="1:13" x14ac:dyDescent="0.2">
      <c r="A10" s="325" t="s">
        <v>424</v>
      </c>
      <c r="B10" s="324">
        <v>90763</v>
      </c>
      <c r="C10" s="324">
        <v>87447</v>
      </c>
      <c r="D10" s="324">
        <v>178210</v>
      </c>
      <c r="E10" s="324">
        <v>5611.43798828125</v>
      </c>
      <c r="F10" s="324">
        <v>3632.00634765625</v>
      </c>
      <c r="G10" s="324">
        <v>9243.4443359375</v>
      </c>
      <c r="H10" s="324">
        <v>61825.170920763412</v>
      </c>
      <c r="I10" s="324">
        <v>41533.801590177478</v>
      </c>
      <c r="J10" s="324">
        <v>51868.269659039892</v>
      </c>
      <c r="K10" s="324">
        <v>39.761499622570909</v>
      </c>
      <c r="L10" s="324">
        <v>51.300449871335694</v>
      </c>
      <c r="M10" s="324">
        <v>44.295474083353206</v>
      </c>
    </row>
    <row r="11" spans="1:13" x14ac:dyDescent="0.2">
      <c r="A11" s="325" t="s">
        <v>423</v>
      </c>
      <c r="B11" s="324">
        <v>104416</v>
      </c>
      <c r="C11" s="324">
        <v>91169</v>
      </c>
      <c r="D11" s="324">
        <v>195585</v>
      </c>
      <c r="E11" s="324">
        <v>5610.8056640625</v>
      </c>
      <c r="F11" s="324">
        <v>3471.078857421875</v>
      </c>
      <c r="G11" s="324">
        <v>9081.884521484375</v>
      </c>
      <c r="H11" s="324">
        <v>53735.114006114964</v>
      </c>
      <c r="I11" s="324">
        <v>38073.01667696119</v>
      </c>
      <c r="J11" s="324">
        <v>46434.463386682903</v>
      </c>
      <c r="K11" s="324">
        <v>41.766575899426769</v>
      </c>
      <c r="L11" s="324">
        <v>49.496639326960874</v>
      </c>
      <c r="M11" s="324">
        <v>44.720991325693191</v>
      </c>
    </row>
    <row r="12" spans="1:13" x14ac:dyDescent="0.2">
      <c r="A12" s="325" t="s">
        <v>422</v>
      </c>
      <c r="B12" s="324">
        <v>111261</v>
      </c>
      <c r="C12" s="324">
        <v>94196</v>
      </c>
      <c r="D12" s="324">
        <v>205457</v>
      </c>
      <c r="E12" s="324">
        <v>5329.755859375</v>
      </c>
      <c r="F12" s="324">
        <v>3191.76806640625</v>
      </c>
      <c r="G12" s="324">
        <v>8521.52392578125</v>
      </c>
      <c r="H12" s="324">
        <v>47903.181342743643</v>
      </c>
      <c r="I12" s="324">
        <v>33884.327003336126</v>
      </c>
      <c r="J12" s="324">
        <v>41475.948377428125</v>
      </c>
      <c r="K12" s="324">
        <v>41.408416961817039</v>
      </c>
      <c r="L12" s="324">
        <v>46.89841237399493</v>
      </c>
      <c r="M12" s="324">
        <v>43.464714895604715</v>
      </c>
    </row>
    <row r="13" spans="1:13" x14ac:dyDescent="0.2">
      <c r="A13" s="325" t="s">
        <v>421</v>
      </c>
      <c r="B13" s="324">
        <v>60874</v>
      </c>
      <c r="C13" s="324">
        <v>51730</v>
      </c>
      <c r="D13" s="324">
        <v>112604</v>
      </c>
      <c r="E13" s="324">
        <v>2707.0703125</v>
      </c>
      <c r="F13" s="324">
        <v>1894.2347412109375</v>
      </c>
      <c r="G13" s="324">
        <v>4601.3050537109375</v>
      </c>
      <c r="H13" s="324">
        <v>44470.058029700696</v>
      </c>
      <c r="I13" s="324">
        <v>36617.721654957233</v>
      </c>
      <c r="J13" s="324">
        <v>40862.714057324229</v>
      </c>
      <c r="K13" s="324">
        <v>37.945267745054181</v>
      </c>
      <c r="L13" s="324">
        <v>42.022917117633938</v>
      </c>
      <c r="M13" s="324">
        <v>39.623927389188871</v>
      </c>
    </row>
    <row r="14" spans="1:13" x14ac:dyDescent="0.2">
      <c r="A14" s="325" t="s">
        <v>420</v>
      </c>
      <c r="B14" s="324">
        <v>22630</v>
      </c>
      <c r="C14" s="324">
        <v>14870</v>
      </c>
      <c r="D14" s="324">
        <v>37500</v>
      </c>
      <c r="E14" s="324">
        <v>830.19317626953125</v>
      </c>
      <c r="F14" s="324">
        <v>507.14285278320313</v>
      </c>
      <c r="G14" s="324">
        <v>1337.3360290527344</v>
      </c>
      <c r="H14" s="324">
        <v>36685.513754729618</v>
      </c>
      <c r="I14" s="324">
        <v>34105.101061412453</v>
      </c>
      <c r="J14" s="324">
        <v>35662.294108072914</v>
      </c>
      <c r="K14" s="324">
        <v>36.955223485568361</v>
      </c>
      <c r="L14" s="324">
        <v>39.714272853920285</v>
      </c>
      <c r="M14" s="324">
        <v>38.001506646448128</v>
      </c>
    </row>
    <row r="15" spans="1:13" s="321" customFormat="1" x14ac:dyDescent="0.2">
      <c r="A15" s="323" t="s">
        <v>49</v>
      </c>
      <c r="B15" s="322">
        <v>643581</v>
      </c>
      <c r="C15" s="322">
        <v>623022</v>
      </c>
      <c r="D15" s="322">
        <v>1266603</v>
      </c>
      <c r="E15" s="322">
        <v>38312.01171875</v>
      </c>
      <c r="F15" s="322">
        <v>27829.935546875</v>
      </c>
      <c r="G15" s="322">
        <v>66141.947265625</v>
      </c>
      <c r="H15" s="322">
        <v>59529.432532579427</v>
      </c>
      <c r="I15" s="322">
        <v>44669.266168570291</v>
      </c>
      <c r="J15" s="322">
        <v>52219.951528320242</v>
      </c>
      <c r="K15" s="322">
        <v>44.29887717777806</v>
      </c>
      <c r="L15" s="322">
        <v>55.329552183122274</v>
      </c>
      <c r="M15" s="322">
        <v>48.940152300876811</v>
      </c>
    </row>
  </sheetData>
  <mergeCells count="5">
    <mergeCell ref="K2:M2"/>
    <mergeCell ref="A2:A3"/>
    <mergeCell ref="B2:D2"/>
    <mergeCell ref="E2:G2"/>
    <mergeCell ref="H2:J2"/>
  </mergeCells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CE64F-2443-4D28-AF7F-29E408095284}">
  <dimension ref="A1:E16"/>
  <sheetViews>
    <sheetView workbookViewId="0"/>
  </sheetViews>
  <sheetFormatPr defaultRowHeight="11.25" x14ac:dyDescent="0.2"/>
  <cols>
    <col min="1" max="1" width="46.85546875" style="45" customWidth="1"/>
    <col min="2" max="4" width="11" style="45" customWidth="1"/>
    <col min="5" max="16384" width="9.140625" style="45"/>
  </cols>
  <sheetData>
    <row r="1" spans="1:5" s="71" customFormat="1" ht="12" thickBot="1" x14ac:dyDescent="0.3">
      <c r="A1" s="26" t="s">
        <v>82</v>
      </c>
    </row>
    <row r="2" spans="1:5" s="67" customFormat="1" x14ac:dyDescent="0.2">
      <c r="A2" s="70" t="s">
        <v>81</v>
      </c>
      <c r="B2" s="69">
        <v>2000</v>
      </c>
      <c r="C2" s="68">
        <v>2009</v>
      </c>
      <c r="D2" s="68">
        <v>2010</v>
      </c>
      <c r="E2" s="68">
        <v>2011</v>
      </c>
    </row>
    <row r="3" spans="1:5" s="31" customFormat="1" x14ac:dyDescent="0.25">
      <c r="A3" s="66" t="s">
        <v>80</v>
      </c>
      <c r="B3" s="60">
        <v>398524</v>
      </c>
      <c r="C3" s="60">
        <v>475679</v>
      </c>
      <c r="D3" s="65">
        <v>510109</v>
      </c>
      <c r="E3" s="65">
        <v>615343</v>
      </c>
    </row>
    <row r="4" spans="1:5" x14ac:dyDescent="0.2">
      <c r="A4" s="64" t="s">
        <v>73</v>
      </c>
      <c r="B4" s="48"/>
      <c r="C4" s="48"/>
      <c r="E4" s="57"/>
    </row>
    <row r="5" spans="1:5" x14ac:dyDescent="0.2">
      <c r="A5" s="55" t="s">
        <v>79</v>
      </c>
      <c r="B5" s="48">
        <v>300423</v>
      </c>
      <c r="C5" s="48">
        <v>246395</v>
      </c>
      <c r="D5" s="48">
        <v>254645</v>
      </c>
      <c r="E5" s="57">
        <v>312099</v>
      </c>
    </row>
    <row r="6" spans="1:5" ht="22.5" x14ac:dyDescent="0.2">
      <c r="A6" s="55" t="s">
        <v>78</v>
      </c>
      <c r="B6" s="53">
        <v>38550</v>
      </c>
      <c r="C6" s="53">
        <v>26047</v>
      </c>
      <c r="D6" s="53">
        <v>28867</v>
      </c>
      <c r="E6" s="52">
        <v>26130</v>
      </c>
    </row>
    <row r="7" spans="1:5" x14ac:dyDescent="0.2">
      <c r="A7" s="55" t="s">
        <v>77</v>
      </c>
      <c r="B7" s="53">
        <v>4064</v>
      </c>
      <c r="C7" s="53">
        <v>3368</v>
      </c>
      <c r="D7" s="53">
        <v>4759</v>
      </c>
      <c r="E7" s="52">
        <v>4127</v>
      </c>
    </row>
    <row r="8" spans="1:5" ht="22.5" x14ac:dyDescent="0.2">
      <c r="A8" s="55" t="s">
        <v>76</v>
      </c>
      <c r="B8" s="53" t="s">
        <v>67</v>
      </c>
      <c r="C8" s="53">
        <v>122107</v>
      </c>
      <c r="D8" s="53">
        <v>101671</v>
      </c>
      <c r="E8" s="52">
        <v>102727</v>
      </c>
    </row>
    <row r="9" spans="1:5" x14ac:dyDescent="0.2">
      <c r="A9" s="63" t="s">
        <v>75</v>
      </c>
      <c r="B9" s="48">
        <v>51753</v>
      </c>
      <c r="C9" s="48">
        <v>74762</v>
      </c>
      <c r="D9" s="48">
        <v>117981</v>
      </c>
      <c r="E9" s="57">
        <v>168979</v>
      </c>
    </row>
    <row r="10" spans="1:5" s="59" customFormat="1" x14ac:dyDescent="0.2">
      <c r="A10" s="62" t="s">
        <v>74</v>
      </c>
      <c r="B10" s="60">
        <v>202122</v>
      </c>
      <c r="C10" s="60">
        <v>354734</v>
      </c>
      <c r="D10" s="61">
        <v>362366</v>
      </c>
      <c r="E10" s="60">
        <v>473587</v>
      </c>
    </row>
    <row r="11" spans="1:5" s="56" customFormat="1" x14ac:dyDescent="0.2">
      <c r="A11" s="56" t="s">
        <v>73</v>
      </c>
      <c r="B11" s="48"/>
      <c r="C11" s="48"/>
      <c r="E11" s="57"/>
    </row>
    <row r="12" spans="1:5" x14ac:dyDescent="0.2">
      <c r="A12" s="55" t="s">
        <v>72</v>
      </c>
      <c r="B12" s="48">
        <v>168669</v>
      </c>
      <c r="C12" s="48">
        <v>155794</v>
      </c>
      <c r="D12" s="48">
        <v>152229</v>
      </c>
      <c r="E12" s="57">
        <v>203044</v>
      </c>
    </row>
    <row r="13" spans="1:5" x14ac:dyDescent="0.2">
      <c r="A13" s="55" t="s">
        <v>71</v>
      </c>
      <c r="B13" s="53">
        <v>28726</v>
      </c>
      <c r="C13" s="53">
        <v>12401</v>
      </c>
      <c r="D13" s="53">
        <v>11424</v>
      </c>
      <c r="E13" s="52">
        <v>10891</v>
      </c>
    </row>
    <row r="14" spans="1:5" s="56" customFormat="1" x14ac:dyDescent="0.2">
      <c r="A14" s="58" t="s">
        <v>70</v>
      </c>
      <c r="B14" s="48">
        <v>1655</v>
      </c>
      <c r="C14" s="48">
        <v>1385</v>
      </c>
      <c r="D14" s="48">
        <v>1425</v>
      </c>
      <c r="E14" s="57">
        <v>1225</v>
      </c>
    </row>
    <row r="15" spans="1:5" ht="22.5" x14ac:dyDescent="0.2">
      <c r="A15" s="55" t="s">
        <v>69</v>
      </c>
      <c r="B15" s="53" t="s">
        <v>67</v>
      </c>
      <c r="C15" s="54">
        <v>113387</v>
      </c>
      <c r="D15" s="53">
        <v>95041</v>
      </c>
      <c r="E15" s="52">
        <v>97549</v>
      </c>
    </row>
    <row r="16" spans="1:5" s="46" customFormat="1" x14ac:dyDescent="0.2">
      <c r="A16" s="51" t="s">
        <v>68</v>
      </c>
      <c r="B16" s="50" t="s">
        <v>67</v>
      </c>
      <c r="C16" s="49">
        <v>70814</v>
      </c>
      <c r="D16" s="48">
        <v>101339</v>
      </c>
      <c r="E16" s="47">
        <v>160181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0DAB-9DD0-47DD-9C74-B54A7E5E30AD}">
  <dimension ref="A1:F19"/>
  <sheetViews>
    <sheetView workbookViewId="0"/>
  </sheetViews>
  <sheetFormatPr defaultRowHeight="11.25" x14ac:dyDescent="0.2"/>
  <cols>
    <col min="1" max="1" width="40.85546875" style="72" customWidth="1"/>
    <col min="2" max="5" width="8.7109375" style="72" customWidth="1"/>
    <col min="6" max="16384" width="9.140625" style="72"/>
  </cols>
  <sheetData>
    <row r="1" spans="1:6" s="94" customFormat="1" ht="12" thickBot="1" x14ac:dyDescent="0.3">
      <c r="A1" s="96" t="s">
        <v>98</v>
      </c>
      <c r="B1" s="95"/>
      <c r="C1" s="95"/>
      <c r="D1" s="95"/>
      <c r="E1" s="95"/>
    </row>
    <row r="2" spans="1:6" x14ac:dyDescent="0.2">
      <c r="A2" s="93" t="s">
        <v>81</v>
      </c>
      <c r="B2" s="92">
        <v>2000</v>
      </c>
      <c r="C2" s="92">
        <v>2008</v>
      </c>
      <c r="D2" s="91">
        <v>2009</v>
      </c>
      <c r="E2" s="91">
        <v>2010</v>
      </c>
      <c r="F2" s="91">
        <v>2011</v>
      </c>
    </row>
    <row r="3" spans="1:6" x14ac:dyDescent="0.2">
      <c r="A3" s="79" t="s">
        <v>97</v>
      </c>
      <c r="B3" s="83">
        <v>3103.5</v>
      </c>
      <c r="C3" s="74">
        <v>3027.3</v>
      </c>
      <c r="D3" s="74">
        <v>2989</v>
      </c>
      <c r="E3" s="74">
        <v>2937.1</v>
      </c>
      <c r="F3" s="90">
        <v>2900.7020000000002</v>
      </c>
    </row>
    <row r="4" spans="1:6" x14ac:dyDescent="0.2">
      <c r="A4" s="89" t="s">
        <v>96</v>
      </c>
      <c r="B4" s="88">
        <v>30.4</v>
      </c>
      <c r="C4" s="74">
        <v>30.154494715716183</v>
      </c>
      <c r="D4" s="74">
        <v>29.8</v>
      </c>
      <c r="E4" s="74">
        <v>29.253057515520659</v>
      </c>
      <c r="F4" s="90">
        <v>29.1</v>
      </c>
    </row>
    <row r="5" spans="1:6" x14ac:dyDescent="0.2">
      <c r="A5" s="72" t="s">
        <v>95</v>
      </c>
      <c r="B5" s="88">
        <v>1228.5</v>
      </c>
      <c r="C5" s="74">
        <v>3062.6</v>
      </c>
      <c r="D5" s="74">
        <v>2991.1080000000002</v>
      </c>
      <c r="E5" s="74">
        <v>3043.76</v>
      </c>
      <c r="F5" s="90">
        <v>3177.721</v>
      </c>
    </row>
    <row r="6" spans="1:6" x14ac:dyDescent="0.2">
      <c r="A6" s="89" t="s">
        <v>94</v>
      </c>
      <c r="B6" s="88">
        <v>9.3000000000000007</v>
      </c>
      <c r="C6" s="74">
        <v>11.5</v>
      </c>
      <c r="D6" s="74">
        <v>11.5</v>
      </c>
      <c r="E6" s="74">
        <v>11.2</v>
      </c>
      <c r="F6" s="82">
        <v>11.3</v>
      </c>
    </row>
    <row r="7" spans="1:6" s="85" customFormat="1" x14ac:dyDescent="0.2">
      <c r="A7" s="79" t="s">
        <v>93</v>
      </c>
      <c r="B7" s="87">
        <v>32986</v>
      </c>
      <c r="C7" s="87">
        <v>84306</v>
      </c>
      <c r="D7" s="87">
        <v>83393</v>
      </c>
      <c r="E7" s="87">
        <v>86361</v>
      </c>
      <c r="F7" s="86">
        <v>91292</v>
      </c>
    </row>
    <row r="8" spans="1:6" x14ac:dyDescent="0.2">
      <c r="A8" s="84" t="s">
        <v>92</v>
      </c>
      <c r="B8" s="83">
        <v>59.1</v>
      </c>
      <c r="C8" s="83">
        <v>69</v>
      </c>
      <c r="D8" s="83">
        <v>67.2</v>
      </c>
      <c r="E8" s="83">
        <v>65.099999999999994</v>
      </c>
      <c r="F8" s="82">
        <v>64.7</v>
      </c>
    </row>
    <row r="9" spans="1:6" s="80" customFormat="1" x14ac:dyDescent="0.25">
      <c r="A9" s="347" t="s">
        <v>91</v>
      </c>
      <c r="B9" s="347"/>
      <c r="C9" s="347"/>
      <c r="D9" s="347"/>
      <c r="E9" s="347"/>
      <c r="F9" s="347"/>
    </row>
    <row r="10" spans="1:6" x14ac:dyDescent="0.2">
      <c r="A10" s="79" t="s">
        <v>89</v>
      </c>
      <c r="B10" s="75">
        <v>100</v>
      </c>
      <c r="C10" s="74">
        <f>C7/$B$7*100</f>
        <v>255.58115564178743</v>
      </c>
      <c r="D10" s="74">
        <f>D7/$B$7*100</f>
        <v>252.81331473958647</v>
      </c>
      <c r="E10" s="74">
        <f>E7/$B$7*100</f>
        <v>261.81107136360879</v>
      </c>
      <c r="F10" s="74">
        <f>F7/$B$7*100</f>
        <v>276.7598375068211</v>
      </c>
    </row>
    <row r="11" spans="1:6" x14ac:dyDescent="0.2">
      <c r="A11" s="79" t="s">
        <v>88</v>
      </c>
      <c r="B11" s="75" t="s">
        <v>87</v>
      </c>
      <c r="C11" s="81">
        <f>155.9*106.9/100</f>
        <v>166.65710000000001</v>
      </c>
      <c r="D11" s="81">
        <f>166.7*104.9/100</f>
        <v>174.86829999999998</v>
      </c>
      <c r="E11" s="81">
        <f>174.9*104.5/100</f>
        <v>182.7705</v>
      </c>
      <c r="F11" s="74">
        <f>182.8*104.4/100</f>
        <v>190.84320000000002</v>
      </c>
    </row>
    <row r="12" spans="1:6" x14ac:dyDescent="0.2">
      <c r="A12" s="79" t="s">
        <v>86</v>
      </c>
      <c r="B12" s="75">
        <v>100</v>
      </c>
      <c r="C12" s="78">
        <f>255.6/166.7*100</f>
        <v>153.32933413317338</v>
      </c>
      <c r="D12" s="78">
        <f>252.8/174.9*100</f>
        <v>144.53973699256719</v>
      </c>
      <c r="E12" s="78">
        <f>261.8/182.8*100</f>
        <v>143.21663019693653</v>
      </c>
      <c r="F12" s="75">
        <f>276.8/190.8*100</f>
        <v>145.0733752620545</v>
      </c>
    </row>
    <row r="13" spans="1:6" s="80" customFormat="1" x14ac:dyDescent="0.25">
      <c r="A13" s="347" t="s">
        <v>90</v>
      </c>
      <c r="B13" s="347"/>
      <c r="C13" s="347"/>
      <c r="D13" s="347"/>
      <c r="E13" s="347"/>
      <c r="F13" s="347"/>
    </row>
    <row r="14" spans="1:6" x14ac:dyDescent="0.2">
      <c r="A14" s="79" t="s">
        <v>89</v>
      </c>
      <c r="B14" s="75">
        <v>111.3</v>
      </c>
      <c r="C14" s="75">
        <f>C7/76293*100</f>
        <v>110.50292949549763</v>
      </c>
      <c r="D14" s="75">
        <f>D7/C7*100</f>
        <v>98.917040305553584</v>
      </c>
      <c r="E14" s="75">
        <f>E7/D7*100</f>
        <v>103.55905171896922</v>
      </c>
      <c r="F14" s="75">
        <f>F7/E7*100</f>
        <v>105.70975324509905</v>
      </c>
    </row>
    <row r="15" spans="1:6" x14ac:dyDescent="0.2">
      <c r="A15" s="79" t="s">
        <v>88</v>
      </c>
      <c r="B15" s="75" t="s">
        <v>87</v>
      </c>
      <c r="C15" s="74">
        <v>106.9</v>
      </c>
      <c r="D15" s="74">
        <v>104.9</v>
      </c>
      <c r="E15" s="74">
        <v>104.5</v>
      </c>
      <c r="F15" s="72">
        <v>104.4</v>
      </c>
    </row>
    <row r="16" spans="1:6" x14ac:dyDescent="0.2">
      <c r="A16" s="79" t="s">
        <v>86</v>
      </c>
      <c r="B16" s="75">
        <v>101.4</v>
      </c>
      <c r="C16" s="75">
        <f>110.5/106.9*100</f>
        <v>103.36763330215153</v>
      </c>
      <c r="D16" s="75">
        <f>98.9/104.9*100</f>
        <v>94.280266920877025</v>
      </c>
      <c r="E16" s="75">
        <f>103.6/104.5*100</f>
        <v>99.138755980861234</v>
      </c>
      <c r="F16" s="75">
        <f>105.7/104.4*100</f>
        <v>101.24521072796935</v>
      </c>
    </row>
    <row r="17" spans="1:6" x14ac:dyDescent="0.2">
      <c r="A17" s="79" t="s">
        <v>85</v>
      </c>
      <c r="B17" s="75"/>
      <c r="C17" s="74"/>
      <c r="D17" s="74"/>
      <c r="E17" s="74"/>
    </row>
    <row r="18" spans="1:6" x14ac:dyDescent="0.2">
      <c r="A18" s="76" t="s">
        <v>84</v>
      </c>
      <c r="B18" s="75">
        <v>110.8</v>
      </c>
      <c r="C18" s="75">
        <v>108.8</v>
      </c>
      <c r="D18" s="75">
        <v>98.2</v>
      </c>
      <c r="E18" s="78">
        <v>102.5</v>
      </c>
      <c r="F18" s="77">
        <v>104.4</v>
      </c>
    </row>
    <row r="19" spans="1:6" x14ac:dyDescent="0.2">
      <c r="A19" s="76" t="s">
        <v>83</v>
      </c>
      <c r="B19" s="75">
        <v>100.9</v>
      </c>
      <c r="C19" s="74">
        <v>101.8</v>
      </c>
      <c r="D19" s="74">
        <v>93.6</v>
      </c>
      <c r="E19" s="74">
        <v>98.1</v>
      </c>
      <c r="F19" s="73">
        <v>100</v>
      </c>
    </row>
  </sheetData>
  <mergeCells count="2">
    <mergeCell ref="A9:F9"/>
    <mergeCell ref="A13:F13"/>
  </mergeCells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753F0-752E-4E56-94D5-2030CDAA044D}">
  <dimension ref="A1:F21"/>
  <sheetViews>
    <sheetView workbookViewId="0"/>
  </sheetViews>
  <sheetFormatPr defaultRowHeight="11.25" x14ac:dyDescent="0.2"/>
  <cols>
    <col min="1" max="1" width="9.42578125" style="27" customWidth="1"/>
    <col min="2" max="4" width="15" style="27" customWidth="1"/>
    <col min="5" max="5" width="18" style="27" customWidth="1"/>
    <col min="6" max="6" width="15" style="27" customWidth="1"/>
    <col min="7" max="16384" width="9.140625" style="27"/>
  </cols>
  <sheetData>
    <row r="1" spans="1:6" s="41" customFormat="1" ht="12" thickBot="1" x14ac:dyDescent="0.3">
      <c r="A1" s="110" t="s">
        <v>106</v>
      </c>
      <c r="B1" s="109"/>
      <c r="C1" s="109"/>
      <c r="D1" s="109"/>
      <c r="E1" s="109"/>
      <c r="F1" s="108"/>
    </row>
    <row r="2" spans="1:6" s="98" customFormat="1" ht="22.5" x14ac:dyDescent="0.2">
      <c r="A2" s="348" t="s">
        <v>105</v>
      </c>
      <c r="B2" s="107" t="s">
        <v>104</v>
      </c>
      <c r="C2" s="106" t="s">
        <v>103</v>
      </c>
      <c r="D2" s="350" t="s">
        <v>54</v>
      </c>
      <c r="E2" s="350" t="s">
        <v>102</v>
      </c>
      <c r="F2" s="352" t="s">
        <v>101</v>
      </c>
    </row>
    <row r="3" spans="1:6" s="98" customFormat="1" x14ac:dyDescent="0.2">
      <c r="A3" s="349"/>
      <c r="B3" s="354" t="s">
        <v>100</v>
      </c>
      <c r="C3" s="355"/>
      <c r="D3" s="351"/>
      <c r="E3" s="351"/>
      <c r="F3" s="353"/>
    </row>
    <row r="4" spans="1:6" s="103" customFormat="1" x14ac:dyDescent="0.2">
      <c r="A4" s="105">
        <v>1990</v>
      </c>
      <c r="B4" s="97">
        <v>84038</v>
      </c>
      <c r="C4" s="97">
        <v>61326</v>
      </c>
      <c r="D4" s="99" t="s">
        <v>99</v>
      </c>
      <c r="E4" s="104">
        <v>27008</v>
      </c>
      <c r="F4" s="104">
        <v>172372</v>
      </c>
    </row>
    <row r="5" spans="1:6" x14ac:dyDescent="0.2">
      <c r="A5" s="101">
        <v>1995</v>
      </c>
      <c r="B5" s="97">
        <v>47292</v>
      </c>
      <c r="C5" s="97">
        <v>61009</v>
      </c>
      <c r="D5" s="99" t="s">
        <v>99</v>
      </c>
      <c r="E5" s="97">
        <v>34404</v>
      </c>
      <c r="F5" s="97">
        <v>142705</v>
      </c>
    </row>
    <row r="6" spans="1:6" x14ac:dyDescent="0.2">
      <c r="A6" s="101">
        <v>1996</v>
      </c>
      <c r="B6" s="97">
        <v>43550</v>
      </c>
      <c r="C6" s="97">
        <v>61957</v>
      </c>
      <c r="D6" s="99" t="s">
        <v>99</v>
      </c>
      <c r="E6" s="97">
        <v>44320</v>
      </c>
      <c r="F6" s="97">
        <v>149827</v>
      </c>
    </row>
    <row r="7" spans="1:6" x14ac:dyDescent="0.2">
      <c r="A7" s="101">
        <v>1997</v>
      </c>
      <c r="B7" s="97">
        <v>41570</v>
      </c>
      <c r="C7" s="97">
        <v>55400</v>
      </c>
      <c r="D7" s="99" t="s">
        <v>99</v>
      </c>
      <c r="E7" s="97">
        <v>42735</v>
      </c>
      <c r="F7" s="97">
        <v>139705</v>
      </c>
    </row>
    <row r="8" spans="1:6" x14ac:dyDescent="0.2">
      <c r="A8" s="101">
        <v>1998</v>
      </c>
      <c r="B8" s="97">
        <v>33203</v>
      </c>
      <c r="C8" s="97">
        <v>49280</v>
      </c>
      <c r="D8" s="99" t="s">
        <v>99</v>
      </c>
      <c r="E8" s="102">
        <v>16990</v>
      </c>
      <c r="F8" s="97">
        <v>99473</v>
      </c>
    </row>
    <row r="9" spans="1:6" x14ac:dyDescent="0.2">
      <c r="A9" s="101">
        <v>1999</v>
      </c>
      <c r="B9" s="97">
        <v>38067</v>
      </c>
      <c r="C9" s="97">
        <v>48022</v>
      </c>
      <c r="D9" s="99" t="s">
        <v>99</v>
      </c>
      <c r="E9" s="97">
        <v>3673</v>
      </c>
      <c r="F9" s="97">
        <v>89762</v>
      </c>
    </row>
    <row r="10" spans="1:6" x14ac:dyDescent="0.2">
      <c r="A10" s="101">
        <v>2000</v>
      </c>
      <c r="B10" s="97">
        <v>41577</v>
      </c>
      <c r="C10" s="97">
        <v>54196</v>
      </c>
      <c r="D10" s="99" t="s">
        <v>99</v>
      </c>
      <c r="E10" s="97">
        <v>3574</v>
      </c>
      <c r="F10" s="97">
        <v>99347</v>
      </c>
    </row>
    <row r="11" spans="1:6" x14ac:dyDescent="0.2">
      <c r="A11" s="101">
        <v>2001</v>
      </c>
      <c r="B11" s="97">
        <v>43165</v>
      </c>
      <c r="C11" s="97">
        <v>58765</v>
      </c>
      <c r="D11" s="99" t="s">
        <v>99</v>
      </c>
      <c r="E11" s="97">
        <v>3997</v>
      </c>
      <c r="F11" s="97">
        <v>105927</v>
      </c>
    </row>
    <row r="12" spans="1:6" x14ac:dyDescent="0.2">
      <c r="A12" s="101">
        <v>2002</v>
      </c>
      <c r="B12" s="97">
        <v>51427</v>
      </c>
      <c r="C12" s="97">
        <v>53214</v>
      </c>
      <c r="D12" s="99" t="s">
        <v>99</v>
      </c>
      <c r="E12" s="97">
        <v>3477</v>
      </c>
      <c r="F12" s="97">
        <v>108118</v>
      </c>
    </row>
    <row r="13" spans="1:6" x14ac:dyDescent="0.2">
      <c r="A13" s="101">
        <v>2003</v>
      </c>
      <c r="B13" s="97">
        <v>47239</v>
      </c>
      <c r="C13" s="97">
        <v>52062</v>
      </c>
      <c r="D13" s="99" t="s">
        <v>99</v>
      </c>
      <c r="E13" s="97">
        <v>4366</v>
      </c>
      <c r="F13" s="97">
        <v>103667</v>
      </c>
    </row>
    <row r="14" spans="1:6" x14ac:dyDescent="0.2">
      <c r="A14" s="100">
        <v>2004</v>
      </c>
      <c r="B14" s="97">
        <v>65886</v>
      </c>
      <c r="C14" s="97">
        <v>45966</v>
      </c>
      <c r="D14" s="99" t="s">
        <v>99</v>
      </c>
      <c r="E14" s="97">
        <v>4120</v>
      </c>
      <c r="F14" s="97">
        <v>115972</v>
      </c>
    </row>
    <row r="15" spans="1:6" x14ac:dyDescent="0.2">
      <c r="A15" s="100">
        <v>2005</v>
      </c>
      <c r="B15" s="97">
        <v>77425</v>
      </c>
      <c r="C15" s="97">
        <v>42877</v>
      </c>
      <c r="D15" s="99" t="s">
        <v>99</v>
      </c>
      <c r="E15" s="97">
        <v>3830</v>
      </c>
      <c r="F15" s="97">
        <v>124132</v>
      </c>
    </row>
    <row r="16" spans="1:6" s="41" customFormat="1" x14ac:dyDescent="0.2">
      <c r="A16" s="100">
        <v>2006</v>
      </c>
      <c r="B16" s="97">
        <v>78923</v>
      </c>
      <c r="C16" s="97">
        <v>39211</v>
      </c>
      <c r="D16" s="99" t="s">
        <v>99</v>
      </c>
      <c r="E16" s="97">
        <v>3300</v>
      </c>
      <c r="F16" s="97">
        <v>121434</v>
      </c>
    </row>
    <row r="17" spans="1:6" x14ac:dyDescent="0.2">
      <c r="A17" s="98">
        <v>2007</v>
      </c>
      <c r="B17" s="97">
        <v>98553</v>
      </c>
      <c r="C17" s="97">
        <v>34386</v>
      </c>
      <c r="D17" s="99" t="s">
        <v>99</v>
      </c>
      <c r="E17" s="97">
        <v>8210</v>
      </c>
      <c r="F17" s="97">
        <v>141149</v>
      </c>
    </row>
    <row r="18" spans="1:6" x14ac:dyDescent="0.2">
      <c r="A18" s="98">
        <v>2008</v>
      </c>
      <c r="B18" s="97">
        <v>70073</v>
      </c>
      <c r="C18" s="97">
        <v>26272</v>
      </c>
      <c r="D18" s="97">
        <v>2246</v>
      </c>
      <c r="E18" s="97">
        <v>9712</v>
      </c>
      <c r="F18" s="97">
        <v>108303</v>
      </c>
    </row>
    <row r="19" spans="1:6" x14ac:dyDescent="0.2">
      <c r="A19" s="98">
        <v>2009</v>
      </c>
      <c r="B19" s="97">
        <v>48989</v>
      </c>
      <c r="C19" s="97">
        <v>23238</v>
      </c>
      <c r="D19" s="97">
        <v>12525</v>
      </c>
      <c r="E19" s="97">
        <v>8735</v>
      </c>
      <c r="F19" s="97">
        <v>93487</v>
      </c>
    </row>
    <row r="20" spans="1:6" x14ac:dyDescent="0.2">
      <c r="A20" s="98">
        <v>2010</v>
      </c>
      <c r="B20" s="97">
        <v>43703</v>
      </c>
      <c r="C20" s="97">
        <v>24994</v>
      </c>
      <c r="D20" s="97">
        <v>13210</v>
      </c>
      <c r="E20" s="97">
        <v>9152</v>
      </c>
      <c r="F20" s="97">
        <v>91059</v>
      </c>
    </row>
    <row r="21" spans="1:6" x14ac:dyDescent="0.2">
      <c r="A21" s="98">
        <v>2011</v>
      </c>
      <c r="B21" s="97">
        <v>107323</v>
      </c>
      <c r="C21" s="97">
        <v>22097</v>
      </c>
      <c r="D21" s="97">
        <v>8532</v>
      </c>
      <c r="E21" s="97">
        <v>7480</v>
      </c>
      <c r="F21" s="97">
        <v>145432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83BD7-868D-4E9F-8A0C-CE92498E132F}">
  <dimension ref="A1:D17"/>
  <sheetViews>
    <sheetView workbookViewId="0"/>
  </sheetViews>
  <sheetFormatPr defaultRowHeight="11.25" x14ac:dyDescent="0.2"/>
  <cols>
    <col min="1" max="1" width="35.7109375" style="27" customWidth="1"/>
    <col min="2" max="4" width="15" style="27" customWidth="1"/>
    <col min="5" max="16384" width="9.140625" style="27"/>
  </cols>
  <sheetData>
    <row r="1" spans="1:4" s="30" customFormat="1" ht="12" thickBot="1" x14ac:dyDescent="0.3">
      <c r="A1" s="125" t="s">
        <v>124</v>
      </c>
      <c r="B1" s="124"/>
      <c r="C1" s="124"/>
      <c r="D1" s="124"/>
    </row>
    <row r="2" spans="1:4" s="98" customFormat="1" x14ac:dyDescent="0.2">
      <c r="A2" s="123" t="s">
        <v>123</v>
      </c>
      <c r="B2" s="122" t="s">
        <v>122</v>
      </c>
      <c r="C2" s="121" t="s">
        <v>121</v>
      </c>
      <c r="D2" s="42" t="s">
        <v>49</v>
      </c>
    </row>
    <row r="3" spans="1:4" s="103" customFormat="1" x14ac:dyDescent="0.2">
      <c r="A3" s="120" t="s">
        <v>120</v>
      </c>
      <c r="B3" s="113">
        <v>771462</v>
      </c>
      <c r="C3" s="118">
        <v>1187740</v>
      </c>
      <c r="D3" s="118">
        <v>1959202</v>
      </c>
    </row>
    <row r="4" spans="1:4" x14ac:dyDescent="0.2">
      <c r="A4" s="119" t="s">
        <v>119</v>
      </c>
      <c r="B4" s="113">
        <v>102432</v>
      </c>
      <c r="C4" s="113">
        <v>99554</v>
      </c>
      <c r="D4" s="118">
        <v>201986</v>
      </c>
    </row>
    <row r="5" spans="1:4" x14ac:dyDescent="0.2">
      <c r="A5" s="114" t="s">
        <v>118</v>
      </c>
      <c r="B5" s="113">
        <v>215819</v>
      </c>
      <c r="C5" s="113">
        <v>257541</v>
      </c>
      <c r="D5" s="118">
        <v>473360</v>
      </c>
    </row>
    <row r="6" spans="1:4" x14ac:dyDescent="0.2">
      <c r="A6" s="84" t="s">
        <v>117</v>
      </c>
      <c r="B6" s="113">
        <v>1656</v>
      </c>
      <c r="C6" s="113">
        <v>13980</v>
      </c>
      <c r="D6" s="118">
        <v>15636</v>
      </c>
    </row>
    <row r="7" spans="1:4" x14ac:dyDescent="0.2">
      <c r="A7" s="84" t="s">
        <v>116</v>
      </c>
      <c r="B7" s="113">
        <v>112193</v>
      </c>
      <c r="C7" s="113">
        <v>125130</v>
      </c>
      <c r="D7" s="118">
        <v>237323</v>
      </c>
    </row>
    <row r="8" spans="1:4" x14ac:dyDescent="0.2">
      <c r="A8" s="84" t="s">
        <v>115</v>
      </c>
      <c r="B8" s="113">
        <v>87428</v>
      </c>
      <c r="C8" s="41">
        <v>104903</v>
      </c>
      <c r="D8" s="118">
        <v>192331</v>
      </c>
    </row>
    <row r="9" spans="1:4" x14ac:dyDescent="0.2">
      <c r="A9" s="84" t="s">
        <v>114</v>
      </c>
      <c r="B9" s="113">
        <v>12263</v>
      </c>
      <c r="C9" s="113">
        <v>13528</v>
      </c>
      <c r="D9" s="118">
        <v>25791</v>
      </c>
    </row>
    <row r="10" spans="1:4" x14ac:dyDescent="0.2">
      <c r="A10" s="84" t="s">
        <v>113</v>
      </c>
      <c r="B10" s="113">
        <v>2279</v>
      </c>
      <c r="C10" s="113" t="s">
        <v>112</v>
      </c>
      <c r="D10" s="118">
        <v>2279</v>
      </c>
    </row>
    <row r="11" spans="1:4" x14ac:dyDescent="0.2">
      <c r="A11" s="119" t="s">
        <v>53</v>
      </c>
      <c r="B11" s="113">
        <v>51796</v>
      </c>
      <c r="C11" s="113">
        <v>160890</v>
      </c>
      <c r="D11" s="118">
        <v>212686</v>
      </c>
    </row>
    <row r="12" spans="1:4" x14ac:dyDescent="0.2">
      <c r="A12" s="117" t="s">
        <v>111</v>
      </c>
      <c r="B12" s="113">
        <v>512</v>
      </c>
      <c r="C12" s="116">
        <v>3283</v>
      </c>
      <c r="D12" s="115">
        <v>3795</v>
      </c>
    </row>
    <row r="13" spans="1:4" x14ac:dyDescent="0.2">
      <c r="A13" s="117" t="s">
        <v>110</v>
      </c>
      <c r="B13" s="113">
        <v>8825</v>
      </c>
      <c r="C13" s="116">
        <v>1829</v>
      </c>
      <c r="D13" s="115">
        <v>10654</v>
      </c>
    </row>
    <row r="14" spans="1:4" x14ac:dyDescent="0.2">
      <c r="A14" s="117" t="s">
        <v>109</v>
      </c>
      <c r="B14" s="113">
        <v>17886</v>
      </c>
      <c r="C14" s="116">
        <v>14674</v>
      </c>
      <c r="D14" s="115">
        <v>32560</v>
      </c>
    </row>
    <row r="15" spans="1:4" x14ac:dyDescent="0.2">
      <c r="A15" s="114" t="s">
        <v>108</v>
      </c>
      <c r="B15" s="113">
        <v>95</v>
      </c>
      <c r="C15" s="116">
        <v>22463</v>
      </c>
      <c r="D15" s="115">
        <v>22558</v>
      </c>
    </row>
    <row r="16" spans="1:4" s="28" customFormat="1" x14ac:dyDescent="0.2">
      <c r="A16" s="114" t="s">
        <v>107</v>
      </c>
      <c r="B16" s="113">
        <v>864</v>
      </c>
      <c r="C16" s="113">
        <v>1494</v>
      </c>
      <c r="D16" s="113">
        <v>2358</v>
      </c>
    </row>
    <row r="17" spans="1:4" x14ac:dyDescent="0.2">
      <c r="A17" s="112" t="s">
        <v>49</v>
      </c>
      <c r="B17" s="111">
        <v>1169691</v>
      </c>
      <c r="C17" s="111">
        <v>1749468</v>
      </c>
      <c r="D17" s="111">
        <v>2919159</v>
      </c>
    </row>
  </sheetData>
  <pageMargins left="0.75" right="0.75" top="1" bottom="1" header="0.5" footer="0.5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E9F4A-7785-4612-8A9D-D2987E145AAA}">
  <dimension ref="A1:D14"/>
  <sheetViews>
    <sheetView workbookViewId="0"/>
  </sheetViews>
  <sheetFormatPr defaultRowHeight="11.25" x14ac:dyDescent="0.2"/>
  <cols>
    <col min="1" max="1" width="37.140625" style="27" customWidth="1"/>
    <col min="2" max="4" width="11.42578125" style="27" customWidth="1"/>
    <col min="5" max="16384" width="9.140625" style="27"/>
  </cols>
  <sheetData>
    <row r="1" spans="1:4" x14ac:dyDescent="0.2">
      <c r="A1" s="134" t="s">
        <v>135</v>
      </c>
      <c r="B1" s="133"/>
      <c r="C1" s="133"/>
      <c r="D1" s="133"/>
    </row>
    <row r="2" spans="1:4" x14ac:dyDescent="0.2">
      <c r="A2" s="356" t="s">
        <v>134</v>
      </c>
      <c r="B2" s="357" t="s">
        <v>133</v>
      </c>
      <c r="C2" s="358"/>
      <c r="D2" s="358"/>
    </row>
    <row r="3" spans="1:4" s="131" customFormat="1" x14ac:dyDescent="0.2">
      <c r="A3" s="356"/>
      <c r="B3" s="132" t="s">
        <v>122</v>
      </c>
      <c r="C3" s="132" t="s">
        <v>121</v>
      </c>
      <c r="D3" s="132" t="s">
        <v>49</v>
      </c>
    </row>
    <row r="4" spans="1:4" x14ac:dyDescent="0.2">
      <c r="A4" s="27" t="s">
        <v>56</v>
      </c>
      <c r="B4" s="126">
        <v>114158</v>
      </c>
      <c r="C4" s="126">
        <v>98409</v>
      </c>
      <c r="D4" s="126">
        <v>104610</v>
      </c>
    </row>
    <row r="5" spans="1:4" x14ac:dyDescent="0.2">
      <c r="A5" s="27" t="s">
        <v>73</v>
      </c>
      <c r="B5" s="126"/>
      <c r="C5" s="126"/>
      <c r="D5" s="126"/>
    </row>
    <row r="6" spans="1:4" x14ac:dyDescent="0.2">
      <c r="A6" s="130" t="s">
        <v>132</v>
      </c>
      <c r="B6" s="126">
        <v>113267</v>
      </c>
      <c r="C6" s="126">
        <v>97812</v>
      </c>
      <c r="D6" s="126">
        <v>104057</v>
      </c>
    </row>
    <row r="7" spans="1:4" x14ac:dyDescent="0.2">
      <c r="A7" s="130" t="s">
        <v>131</v>
      </c>
      <c r="B7" s="126">
        <v>182051</v>
      </c>
      <c r="C7" s="126">
        <v>185459</v>
      </c>
      <c r="D7" s="126">
        <v>182542</v>
      </c>
    </row>
    <row r="8" spans="1:4" x14ac:dyDescent="0.2">
      <c r="A8" s="130" t="s">
        <v>130</v>
      </c>
      <c r="B8" s="129" t="s">
        <v>112</v>
      </c>
      <c r="C8" s="126">
        <v>106731</v>
      </c>
      <c r="D8" s="126">
        <v>106731</v>
      </c>
    </row>
    <row r="9" spans="1:4" x14ac:dyDescent="0.2">
      <c r="A9" s="128" t="s">
        <v>129</v>
      </c>
      <c r="B9" s="126">
        <v>83053</v>
      </c>
      <c r="C9" s="126">
        <v>71826</v>
      </c>
      <c r="D9" s="126">
        <v>77164</v>
      </c>
    </row>
    <row r="10" spans="1:4" x14ac:dyDescent="0.2">
      <c r="A10" s="128" t="s">
        <v>128</v>
      </c>
      <c r="B10" s="126">
        <v>35473</v>
      </c>
      <c r="C10" s="126">
        <v>55143</v>
      </c>
      <c r="D10" s="126">
        <v>50353</v>
      </c>
    </row>
    <row r="11" spans="1:4" x14ac:dyDescent="0.2">
      <c r="A11" s="27" t="s">
        <v>73</v>
      </c>
      <c r="B11" s="126"/>
      <c r="C11" s="126"/>
      <c r="D11" s="126"/>
    </row>
    <row r="12" spans="1:4" x14ac:dyDescent="0.2">
      <c r="A12" s="27" t="s">
        <v>127</v>
      </c>
      <c r="B12" s="126">
        <v>30484</v>
      </c>
      <c r="C12" s="126">
        <v>62973</v>
      </c>
      <c r="D12" s="126">
        <v>61494</v>
      </c>
    </row>
    <row r="13" spans="1:4" x14ac:dyDescent="0.2">
      <c r="A13" s="27" t="s">
        <v>126</v>
      </c>
      <c r="B13" s="126">
        <v>36042</v>
      </c>
      <c r="C13" s="126">
        <v>36478</v>
      </c>
      <c r="D13" s="126">
        <v>36262</v>
      </c>
    </row>
    <row r="14" spans="1:4" x14ac:dyDescent="0.2">
      <c r="A14" s="127" t="s">
        <v>125</v>
      </c>
      <c r="B14" s="126">
        <v>108823</v>
      </c>
      <c r="C14" s="126">
        <v>93034</v>
      </c>
      <c r="D14" s="126">
        <v>99037</v>
      </c>
    </row>
  </sheetData>
  <mergeCells count="2">
    <mergeCell ref="A2:A3"/>
    <mergeCell ref="B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64B30-A36D-4460-AE23-184E6D08157A}">
  <dimension ref="A1:G43"/>
  <sheetViews>
    <sheetView workbookViewId="0"/>
  </sheetViews>
  <sheetFormatPr defaultRowHeight="11.25" x14ac:dyDescent="0.2"/>
  <cols>
    <col min="1" max="1" width="15.140625" style="27" customWidth="1"/>
    <col min="2" max="2" width="16.140625" style="27" customWidth="1"/>
    <col min="3" max="5" width="13.28515625" style="27" customWidth="1"/>
    <col min="6" max="6" width="13.28515625" style="45" customWidth="1"/>
    <col min="7" max="7" width="13.28515625" style="27" customWidth="1"/>
    <col min="8" max="16384" width="9.140625" style="27"/>
  </cols>
  <sheetData>
    <row r="1" spans="1:7" s="41" customFormat="1" x14ac:dyDescent="0.2">
      <c r="A1" s="136" t="s">
        <v>157</v>
      </c>
      <c r="B1" s="142"/>
      <c r="C1" s="142"/>
      <c r="D1" s="142"/>
      <c r="E1" s="142"/>
      <c r="F1" s="142"/>
      <c r="G1" s="142"/>
    </row>
    <row r="2" spans="1:7" s="41" customFormat="1" x14ac:dyDescent="0.25">
      <c r="A2" s="360" t="s">
        <v>156</v>
      </c>
      <c r="B2" s="360" t="s">
        <v>155</v>
      </c>
      <c r="C2" s="361" t="s">
        <v>154</v>
      </c>
      <c r="D2" s="362"/>
      <c r="E2" s="362"/>
      <c r="F2" s="362"/>
      <c r="G2" s="363"/>
    </row>
    <row r="3" spans="1:7" ht="22.5" x14ac:dyDescent="0.2">
      <c r="A3" s="360"/>
      <c r="B3" s="360"/>
      <c r="C3" s="132" t="s">
        <v>153</v>
      </c>
      <c r="D3" s="132" t="s">
        <v>152</v>
      </c>
      <c r="E3" s="141" t="s">
        <v>151</v>
      </c>
      <c r="F3" s="132" t="s">
        <v>150</v>
      </c>
      <c r="G3" s="132" t="s">
        <v>149</v>
      </c>
    </row>
    <row r="4" spans="1:7" x14ac:dyDescent="0.2">
      <c r="A4" s="360"/>
      <c r="B4" s="360"/>
      <c r="C4" s="364" t="s">
        <v>148</v>
      </c>
      <c r="D4" s="365"/>
      <c r="E4" s="365"/>
      <c r="F4" s="365"/>
      <c r="G4" s="366"/>
    </row>
    <row r="5" spans="1:7" s="138" customFormat="1" x14ac:dyDescent="0.25">
      <c r="A5" s="359" t="s">
        <v>122</v>
      </c>
      <c r="B5" s="359"/>
      <c r="C5" s="359"/>
      <c r="D5" s="359"/>
      <c r="E5" s="359"/>
      <c r="F5" s="359"/>
      <c r="G5" s="359"/>
    </row>
    <row r="6" spans="1:7" x14ac:dyDescent="0.2">
      <c r="A6" s="139" t="s">
        <v>147</v>
      </c>
      <c r="B6" s="137">
        <v>5434</v>
      </c>
      <c r="C6" s="137">
        <v>4560</v>
      </c>
      <c r="D6" s="137">
        <v>146</v>
      </c>
      <c r="E6" s="137">
        <v>285</v>
      </c>
      <c r="F6" s="137">
        <v>427</v>
      </c>
      <c r="G6" s="137">
        <v>16</v>
      </c>
    </row>
    <row r="7" spans="1:7" x14ac:dyDescent="0.2">
      <c r="A7" s="126" t="s">
        <v>145</v>
      </c>
      <c r="B7" s="137">
        <v>60083</v>
      </c>
      <c r="C7" s="137">
        <v>7645</v>
      </c>
      <c r="D7" s="137">
        <v>344</v>
      </c>
      <c r="E7" s="137">
        <v>16291</v>
      </c>
      <c r="F7" s="137">
        <v>35429</v>
      </c>
      <c r="G7" s="137">
        <v>372</v>
      </c>
    </row>
    <row r="8" spans="1:7" x14ac:dyDescent="0.2">
      <c r="A8" s="27" t="s">
        <v>144</v>
      </c>
      <c r="B8" s="137">
        <v>82267</v>
      </c>
      <c r="C8" s="137">
        <v>39764</v>
      </c>
      <c r="D8" s="137">
        <v>3892</v>
      </c>
      <c r="E8" s="137">
        <v>19493</v>
      </c>
      <c r="F8" s="137">
        <v>16437</v>
      </c>
      <c r="G8" s="137">
        <v>2653</v>
      </c>
    </row>
    <row r="9" spans="1:7" x14ac:dyDescent="0.2">
      <c r="A9" s="126" t="s">
        <v>143</v>
      </c>
      <c r="B9" s="137">
        <v>201175</v>
      </c>
      <c r="C9" s="137">
        <v>132429</v>
      </c>
      <c r="D9" s="137">
        <v>9245</v>
      </c>
      <c r="E9" s="137">
        <v>35504</v>
      </c>
      <c r="F9" s="137">
        <v>20034</v>
      </c>
      <c r="G9" s="137">
        <v>3736</v>
      </c>
    </row>
    <row r="10" spans="1:7" x14ac:dyDescent="0.2">
      <c r="A10" s="27" t="s">
        <v>142</v>
      </c>
      <c r="B10" s="137">
        <v>216482</v>
      </c>
      <c r="C10" s="137">
        <v>171603</v>
      </c>
      <c r="D10" s="137">
        <v>12705</v>
      </c>
      <c r="E10" s="137">
        <v>20206</v>
      </c>
      <c r="F10" s="137">
        <v>7470</v>
      </c>
      <c r="G10" s="137">
        <v>2633</v>
      </c>
    </row>
    <row r="11" spans="1:7" x14ac:dyDescent="0.2">
      <c r="A11" s="27" t="s">
        <v>141</v>
      </c>
      <c r="B11" s="137">
        <v>157961</v>
      </c>
      <c r="C11" s="137">
        <v>128252</v>
      </c>
      <c r="D11" s="137">
        <v>14363</v>
      </c>
      <c r="E11" s="137">
        <v>10142</v>
      </c>
      <c r="F11" s="137">
        <v>3777</v>
      </c>
      <c r="G11" s="137">
        <v>1333</v>
      </c>
    </row>
    <row r="12" spans="1:7" x14ac:dyDescent="0.2">
      <c r="A12" s="27" t="s">
        <v>140</v>
      </c>
      <c r="B12" s="137">
        <v>123789</v>
      </c>
      <c r="C12" s="137">
        <v>95190</v>
      </c>
      <c r="D12" s="137">
        <v>20376</v>
      </c>
      <c r="E12" s="137">
        <v>5575</v>
      </c>
      <c r="F12" s="137">
        <v>1881</v>
      </c>
      <c r="G12" s="137">
        <v>725</v>
      </c>
    </row>
    <row r="13" spans="1:7" x14ac:dyDescent="0.2">
      <c r="A13" s="27" t="s">
        <v>139</v>
      </c>
      <c r="B13" s="137">
        <v>88980</v>
      </c>
      <c r="C13" s="137">
        <v>72440</v>
      </c>
      <c r="D13" s="137">
        <v>12181</v>
      </c>
      <c r="E13" s="137">
        <v>2978</v>
      </c>
      <c r="F13" s="137">
        <v>991</v>
      </c>
      <c r="G13" s="137">
        <v>378</v>
      </c>
    </row>
    <row r="14" spans="1:7" x14ac:dyDescent="0.2">
      <c r="A14" s="27" t="s">
        <v>138</v>
      </c>
      <c r="B14" s="137">
        <v>61350</v>
      </c>
      <c r="C14" s="137">
        <v>49841</v>
      </c>
      <c r="D14" s="137">
        <v>9238</v>
      </c>
      <c r="E14" s="137">
        <v>1548</v>
      </c>
      <c r="F14" s="137">
        <v>501</v>
      </c>
      <c r="G14" s="137">
        <v>221</v>
      </c>
    </row>
    <row r="15" spans="1:7" x14ac:dyDescent="0.2">
      <c r="A15" s="27" t="s">
        <v>137</v>
      </c>
      <c r="B15" s="137">
        <v>36464</v>
      </c>
      <c r="C15" s="137">
        <v>28198</v>
      </c>
      <c r="D15" s="137">
        <v>7012</v>
      </c>
      <c r="E15" s="137">
        <v>893</v>
      </c>
      <c r="F15" s="137">
        <v>259</v>
      </c>
      <c r="G15" s="137">
        <v>100</v>
      </c>
    </row>
    <row r="16" spans="1:7" x14ac:dyDescent="0.2">
      <c r="A16" s="27" t="s">
        <v>136</v>
      </c>
      <c r="B16" s="137">
        <v>55728</v>
      </c>
      <c r="C16" s="137">
        <v>41540</v>
      </c>
      <c r="D16" s="137">
        <v>12930</v>
      </c>
      <c r="E16" s="137">
        <v>934</v>
      </c>
      <c r="F16" s="137">
        <v>222</v>
      </c>
      <c r="G16" s="137">
        <v>96</v>
      </c>
    </row>
    <row r="17" spans="1:7" x14ac:dyDescent="0.2">
      <c r="A17" s="136" t="s">
        <v>49</v>
      </c>
      <c r="B17" s="135">
        <v>1089713</v>
      </c>
      <c r="C17" s="140">
        <v>771462</v>
      </c>
      <c r="D17" s="140">
        <v>102432</v>
      </c>
      <c r="E17" s="140">
        <v>113849</v>
      </c>
      <c r="F17" s="140">
        <v>87428</v>
      </c>
      <c r="G17" s="140">
        <v>12263</v>
      </c>
    </row>
    <row r="18" spans="1:7" x14ac:dyDescent="0.2">
      <c r="A18" s="347" t="s">
        <v>121</v>
      </c>
      <c r="B18" s="347"/>
      <c r="C18" s="347"/>
      <c r="D18" s="347"/>
      <c r="E18" s="347"/>
      <c r="F18" s="347"/>
      <c r="G18" s="347"/>
    </row>
    <row r="19" spans="1:7" x14ac:dyDescent="0.2">
      <c r="A19" s="139" t="s">
        <v>147</v>
      </c>
      <c r="B19" s="137">
        <v>5663</v>
      </c>
      <c r="C19" s="137">
        <v>4441</v>
      </c>
      <c r="D19" s="137">
        <v>524</v>
      </c>
      <c r="E19" s="137">
        <v>294</v>
      </c>
      <c r="F19" s="137">
        <v>382</v>
      </c>
      <c r="G19" s="137">
        <v>22</v>
      </c>
    </row>
    <row r="20" spans="1:7" x14ac:dyDescent="0.2">
      <c r="A20" s="126" t="s">
        <v>145</v>
      </c>
      <c r="B20" s="137">
        <v>111834</v>
      </c>
      <c r="C20" s="137">
        <v>14528</v>
      </c>
      <c r="D20" s="137">
        <v>2118</v>
      </c>
      <c r="E20" s="137">
        <v>41329</v>
      </c>
      <c r="F20" s="137">
        <v>53120</v>
      </c>
      <c r="G20" s="137">
        <v>739</v>
      </c>
    </row>
    <row r="21" spans="1:7" x14ac:dyDescent="0.2">
      <c r="A21" s="27" t="s">
        <v>144</v>
      </c>
      <c r="B21" s="137">
        <v>144974</v>
      </c>
      <c r="C21" s="137">
        <v>80046</v>
      </c>
      <c r="D21" s="137">
        <v>11536</v>
      </c>
      <c r="E21" s="137">
        <v>26671</v>
      </c>
      <c r="F21" s="137">
        <v>22016</v>
      </c>
      <c r="G21" s="137">
        <v>4705</v>
      </c>
    </row>
    <row r="22" spans="1:7" s="28" customFormat="1" x14ac:dyDescent="0.2">
      <c r="A22" s="126" t="s">
        <v>143</v>
      </c>
      <c r="B22" s="137">
        <v>335026</v>
      </c>
      <c r="C22" s="137">
        <v>257341</v>
      </c>
      <c r="D22" s="137">
        <v>19358</v>
      </c>
      <c r="E22" s="137">
        <v>36136</v>
      </c>
      <c r="F22" s="137">
        <v>18087</v>
      </c>
      <c r="G22" s="137">
        <v>4104</v>
      </c>
    </row>
    <row r="23" spans="1:7" s="138" customFormat="1" x14ac:dyDescent="0.2">
      <c r="A23" s="27" t="s">
        <v>142</v>
      </c>
      <c r="B23" s="137">
        <v>426527</v>
      </c>
      <c r="C23" s="137">
        <v>379760</v>
      </c>
      <c r="D23" s="137">
        <v>18317</v>
      </c>
      <c r="E23" s="137">
        <v>19437</v>
      </c>
      <c r="F23" s="137">
        <v>6869</v>
      </c>
      <c r="G23" s="137">
        <v>2144</v>
      </c>
    </row>
    <row r="24" spans="1:7" x14ac:dyDescent="0.2">
      <c r="A24" s="27" t="s">
        <v>141</v>
      </c>
      <c r="B24" s="137">
        <v>233432</v>
      </c>
      <c r="C24" s="137">
        <v>208961</v>
      </c>
      <c r="D24" s="137">
        <v>13401</v>
      </c>
      <c r="E24" s="137">
        <v>7681</v>
      </c>
      <c r="F24" s="137">
        <v>2441</v>
      </c>
      <c r="G24" s="137">
        <v>948</v>
      </c>
    </row>
    <row r="25" spans="1:7" x14ac:dyDescent="0.2">
      <c r="A25" s="27" t="s">
        <v>140</v>
      </c>
      <c r="B25" s="137">
        <v>128575</v>
      </c>
      <c r="C25" s="137">
        <v>111715</v>
      </c>
      <c r="D25" s="137">
        <v>11537</v>
      </c>
      <c r="E25" s="137">
        <v>3797</v>
      </c>
      <c r="F25" s="137">
        <v>1071</v>
      </c>
      <c r="G25" s="137">
        <v>455</v>
      </c>
    </row>
    <row r="26" spans="1:7" x14ac:dyDescent="0.2">
      <c r="A26" s="27" t="s">
        <v>139</v>
      </c>
      <c r="B26" s="137">
        <v>72186</v>
      </c>
      <c r="C26" s="137">
        <v>61111</v>
      </c>
      <c r="D26" s="137">
        <v>8518</v>
      </c>
      <c r="E26" s="137">
        <v>1860</v>
      </c>
      <c r="F26" s="137">
        <v>493</v>
      </c>
      <c r="G26" s="137">
        <v>204</v>
      </c>
    </row>
    <row r="27" spans="1:7" x14ac:dyDescent="0.2">
      <c r="A27" s="27" t="s">
        <v>138</v>
      </c>
      <c r="B27" s="137">
        <v>40102</v>
      </c>
      <c r="C27" s="137">
        <v>33415</v>
      </c>
      <c r="D27" s="137">
        <v>5388</v>
      </c>
      <c r="E27" s="137">
        <v>950</v>
      </c>
      <c r="F27" s="137">
        <v>238</v>
      </c>
      <c r="G27" s="137">
        <v>111</v>
      </c>
    </row>
    <row r="28" spans="1:7" x14ac:dyDescent="0.2">
      <c r="A28" s="27" t="s">
        <v>137</v>
      </c>
      <c r="B28" s="137">
        <v>21683</v>
      </c>
      <c r="C28" s="137">
        <v>17395</v>
      </c>
      <c r="D28" s="137">
        <v>3644</v>
      </c>
      <c r="E28" s="137">
        <v>502</v>
      </c>
      <c r="F28" s="137">
        <v>100</v>
      </c>
      <c r="G28" s="137">
        <v>42</v>
      </c>
    </row>
    <row r="29" spans="1:7" x14ac:dyDescent="0.2">
      <c r="A29" s="27" t="s">
        <v>136</v>
      </c>
      <c r="B29" s="137">
        <v>24833</v>
      </c>
      <c r="C29" s="137">
        <v>19027</v>
      </c>
      <c r="D29" s="137">
        <v>5213</v>
      </c>
      <c r="E29" s="137">
        <v>453</v>
      </c>
      <c r="F29" s="137">
        <v>86</v>
      </c>
      <c r="G29" s="137">
        <v>54</v>
      </c>
    </row>
    <row r="30" spans="1:7" x14ac:dyDescent="0.2">
      <c r="A30" s="136" t="s">
        <v>49</v>
      </c>
      <c r="B30" s="135">
        <v>1544835</v>
      </c>
      <c r="C30" s="135">
        <v>1187740</v>
      </c>
      <c r="D30" s="135">
        <v>99554</v>
      </c>
      <c r="E30" s="135">
        <v>139110</v>
      </c>
      <c r="F30" s="135">
        <v>104903</v>
      </c>
      <c r="G30" s="135">
        <v>13528</v>
      </c>
    </row>
    <row r="31" spans="1:7" x14ac:dyDescent="0.2">
      <c r="A31" s="347" t="s">
        <v>49</v>
      </c>
      <c r="B31" s="347"/>
      <c r="C31" s="347"/>
      <c r="D31" s="347"/>
      <c r="E31" s="347"/>
      <c r="F31" s="347"/>
      <c r="G31" s="347"/>
    </row>
    <row r="32" spans="1:7" x14ac:dyDescent="0.2">
      <c r="A32" s="139" t="s">
        <v>146</v>
      </c>
      <c r="B32" s="137">
        <v>11097</v>
      </c>
      <c r="C32" s="137">
        <v>9001</v>
      </c>
      <c r="D32" s="137">
        <v>670</v>
      </c>
      <c r="E32" s="137">
        <v>579</v>
      </c>
      <c r="F32" s="137">
        <v>809</v>
      </c>
      <c r="G32" s="137">
        <v>38</v>
      </c>
    </row>
    <row r="33" spans="1:7" x14ac:dyDescent="0.2">
      <c r="A33" s="126" t="s">
        <v>145</v>
      </c>
      <c r="B33" s="137">
        <v>171917</v>
      </c>
      <c r="C33" s="137">
        <v>22173</v>
      </c>
      <c r="D33" s="137">
        <v>2462</v>
      </c>
      <c r="E33" s="137">
        <v>57620</v>
      </c>
      <c r="F33" s="137">
        <v>88549</v>
      </c>
      <c r="G33" s="137">
        <v>1111</v>
      </c>
    </row>
    <row r="34" spans="1:7" x14ac:dyDescent="0.2">
      <c r="A34" s="27" t="s">
        <v>144</v>
      </c>
      <c r="B34" s="137">
        <v>227241</v>
      </c>
      <c r="C34" s="137">
        <v>119810</v>
      </c>
      <c r="D34" s="137">
        <v>15428</v>
      </c>
      <c r="E34" s="137">
        <v>46164</v>
      </c>
      <c r="F34" s="137">
        <v>38453</v>
      </c>
      <c r="G34" s="137">
        <v>7358</v>
      </c>
    </row>
    <row r="35" spans="1:7" s="28" customFormat="1" x14ac:dyDescent="0.2">
      <c r="A35" s="126" t="s">
        <v>143</v>
      </c>
      <c r="B35" s="137">
        <v>536201</v>
      </c>
      <c r="C35" s="137">
        <v>389770</v>
      </c>
      <c r="D35" s="137">
        <v>28603</v>
      </c>
      <c r="E35" s="137">
        <v>71640</v>
      </c>
      <c r="F35" s="137">
        <v>38121</v>
      </c>
      <c r="G35" s="137">
        <v>7840</v>
      </c>
    </row>
    <row r="36" spans="1:7" s="138" customFormat="1" x14ac:dyDescent="0.2">
      <c r="A36" s="27" t="s">
        <v>142</v>
      </c>
      <c r="B36" s="137">
        <v>643009</v>
      </c>
      <c r="C36" s="137">
        <v>551363</v>
      </c>
      <c r="D36" s="137">
        <v>31022</v>
      </c>
      <c r="E36" s="137">
        <v>39643</v>
      </c>
      <c r="F36" s="137">
        <v>14339</v>
      </c>
      <c r="G36" s="137">
        <v>4777</v>
      </c>
    </row>
    <row r="37" spans="1:7" x14ac:dyDescent="0.2">
      <c r="A37" s="27" t="s">
        <v>141</v>
      </c>
      <c r="B37" s="137">
        <v>391393</v>
      </c>
      <c r="C37" s="137">
        <v>337213</v>
      </c>
      <c r="D37" s="137">
        <v>27764</v>
      </c>
      <c r="E37" s="137">
        <v>17823</v>
      </c>
      <c r="F37" s="137">
        <v>6218</v>
      </c>
      <c r="G37" s="137">
        <v>2281</v>
      </c>
    </row>
    <row r="38" spans="1:7" x14ac:dyDescent="0.2">
      <c r="A38" s="27" t="s">
        <v>140</v>
      </c>
      <c r="B38" s="137">
        <v>252364</v>
      </c>
      <c r="C38" s="137">
        <v>206905</v>
      </c>
      <c r="D38" s="137">
        <v>31913</v>
      </c>
      <c r="E38" s="137">
        <v>9372</v>
      </c>
      <c r="F38" s="137">
        <v>2952</v>
      </c>
      <c r="G38" s="137">
        <v>1180</v>
      </c>
    </row>
    <row r="39" spans="1:7" x14ac:dyDescent="0.2">
      <c r="A39" s="27" t="s">
        <v>139</v>
      </c>
      <c r="B39" s="137">
        <v>161166</v>
      </c>
      <c r="C39" s="137">
        <v>133551</v>
      </c>
      <c r="D39" s="137">
        <v>20699</v>
      </c>
      <c r="E39" s="137">
        <v>4838</v>
      </c>
      <c r="F39" s="137">
        <v>1484</v>
      </c>
      <c r="G39" s="137">
        <v>582</v>
      </c>
    </row>
    <row r="40" spans="1:7" x14ac:dyDescent="0.2">
      <c r="A40" s="27" t="s">
        <v>138</v>
      </c>
      <c r="B40" s="137">
        <v>101452</v>
      </c>
      <c r="C40" s="137">
        <v>83256</v>
      </c>
      <c r="D40" s="137">
        <v>14626</v>
      </c>
      <c r="E40" s="137">
        <v>2498</v>
      </c>
      <c r="F40" s="137">
        <v>739</v>
      </c>
      <c r="G40" s="137">
        <v>332</v>
      </c>
    </row>
    <row r="41" spans="1:7" x14ac:dyDescent="0.2">
      <c r="A41" s="27" t="s">
        <v>137</v>
      </c>
      <c r="B41" s="137">
        <v>58147</v>
      </c>
      <c r="C41" s="137">
        <v>45593</v>
      </c>
      <c r="D41" s="137">
        <v>10656</v>
      </c>
      <c r="E41" s="137">
        <v>1395</v>
      </c>
      <c r="F41" s="137">
        <v>359</v>
      </c>
      <c r="G41" s="137">
        <v>142</v>
      </c>
    </row>
    <row r="42" spans="1:7" x14ac:dyDescent="0.2">
      <c r="A42" s="27" t="s">
        <v>136</v>
      </c>
      <c r="B42" s="137">
        <v>80561</v>
      </c>
      <c r="C42" s="137">
        <v>60567</v>
      </c>
      <c r="D42" s="137">
        <v>18143</v>
      </c>
      <c r="E42" s="137">
        <v>1387</v>
      </c>
      <c r="F42" s="137">
        <v>308</v>
      </c>
      <c r="G42" s="137">
        <v>150</v>
      </c>
    </row>
    <row r="43" spans="1:7" x14ac:dyDescent="0.2">
      <c r="A43" s="136" t="s">
        <v>49</v>
      </c>
      <c r="B43" s="135">
        <v>2634548</v>
      </c>
      <c r="C43" s="135">
        <v>1959202</v>
      </c>
      <c r="D43" s="135">
        <v>201986</v>
      </c>
      <c r="E43" s="135">
        <v>252959</v>
      </c>
      <c r="F43" s="135">
        <v>192331</v>
      </c>
      <c r="G43" s="135">
        <v>25791</v>
      </c>
    </row>
  </sheetData>
  <mergeCells count="7">
    <mergeCell ref="A5:G5"/>
    <mergeCell ref="A18:G18"/>
    <mergeCell ref="A31:G31"/>
    <mergeCell ref="A2:A4"/>
    <mergeCell ref="B2:B4"/>
    <mergeCell ref="C2:G2"/>
    <mergeCell ref="C4:G4"/>
  </mergeCell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38</vt:i4>
      </vt:variant>
    </vt:vector>
  </HeadingPairs>
  <TitlesOfParts>
    <vt:vector size="38" baseType="lpstr">
      <vt:lpstr>Tartalom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  <vt:lpstr>3.5.9.</vt:lpstr>
      <vt:lpstr>3.5.10.</vt:lpstr>
      <vt:lpstr>3.5.11.</vt:lpstr>
      <vt:lpstr>3.5.12.</vt:lpstr>
      <vt:lpstr>3.5.13.</vt:lpstr>
      <vt:lpstr>3.5.14.</vt:lpstr>
      <vt:lpstr>3.5.15.</vt:lpstr>
      <vt:lpstr>3.5.16.</vt:lpstr>
      <vt:lpstr>3.5.17.</vt:lpstr>
      <vt:lpstr>3.5.18.</vt:lpstr>
      <vt:lpstr>3.5.19.</vt:lpstr>
      <vt:lpstr>3.5.20.</vt:lpstr>
      <vt:lpstr>3.5.21.</vt:lpstr>
      <vt:lpstr>3.5.22.</vt:lpstr>
      <vt:lpstr>3.5.23.</vt:lpstr>
      <vt:lpstr>3.5.24.</vt:lpstr>
      <vt:lpstr>3.5.25.</vt:lpstr>
      <vt:lpstr>3.5.26.</vt:lpstr>
      <vt:lpstr>3.5.27.</vt:lpstr>
      <vt:lpstr>3.5.28.</vt:lpstr>
      <vt:lpstr>3.5.29.</vt:lpstr>
      <vt:lpstr>3.5.30.</vt:lpstr>
      <vt:lpstr>3.5.31.</vt:lpstr>
      <vt:lpstr>3.5.32.</vt:lpstr>
      <vt:lpstr>3.5.33.</vt:lpstr>
      <vt:lpstr>3.5.34.</vt:lpstr>
      <vt:lpstr>3.5.35.</vt:lpstr>
      <vt:lpstr>3.5.36.</vt:lpstr>
      <vt:lpstr>3.5.37.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2025-02-06T15:39:44Z</dcterms:created>
  <dcterms:modified xsi:type="dcterms:W3CDTF">2025-02-06T15:40:24Z</dcterms:modified>
</cp:coreProperties>
</file>