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filterPrivacy="1" defaultThemeVersion="166925"/>
  <xr:revisionPtr revIDLastSave="0" documentId="13_ncr:1_{9C3E9477-609F-44AD-B710-F4E528C2B87E}" xr6:coauthVersionLast="36" xr6:coauthVersionMax="36" xr10:uidLastSave="{00000000-0000-0000-0000-000000000000}"/>
  <bookViews>
    <workbookView xWindow="0" yWindow="0" windowWidth="28800" windowHeight="13425" xr2:uid="{51203BB8-8783-4EDE-8F29-70AEDE164E75}"/>
  </bookViews>
  <sheets>
    <sheet name="Table of Contents" sheetId="8" r:id="rId1"/>
    <sheet name="3.2.1." sheetId="2" r:id="rId2"/>
    <sheet name="3.2.2." sheetId="3" r:id="rId3"/>
    <sheet name="3.2.3." sheetId="4" r:id="rId4"/>
    <sheet name="3.2.4." sheetId="5" r:id="rId5"/>
    <sheet name="3.2.5." sheetId="6" r:id="rId6"/>
    <sheet name="3.2.6." sheetId="7" r:id="rId7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" i="6" l="1"/>
  <c r="G4" i="6"/>
  <c r="G5" i="6"/>
  <c r="G6" i="6"/>
  <c r="G7" i="6"/>
  <c r="G8" i="6"/>
  <c r="G9" i="6"/>
  <c r="G10" i="6"/>
  <c r="G11" i="6"/>
  <c r="G12" i="6"/>
  <c r="G13" i="6"/>
  <c r="F3" i="5"/>
  <c r="F4" i="5"/>
  <c r="F5" i="5"/>
  <c r="F6" i="5"/>
  <c r="F7" i="5"/>
  <c r="F8" i="5"/>
  <c r="F9" i="5"/>
  <c r="F10" i="5"/>
  <c r="F11" i="5"/>
  <c r="F12" i="5"/>
  <c r="F13" i="5"/>
  <c r="G4" i="2"/>
  <c r="G5" i="2"/>
  <c r="G6" i="2"/>
  <c r="G7" i="2"/>
  <c r="G8" i="2"/>
  <c r="G9" i="2"/>
  <c r="G10" i="2"/>
  <c r="G11" i="2"/>
  <c r="G12" i="2"/>
  <c r="G13" i="2"/>
  <c r="G14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B2" authorId="0" shapeId="0" xr:uid="{FED068F9-E982-4C7F-8FF2-0CA83BC7D39F}">
      <text>
        <r>
          <rPr>
            <sz val="8"/>
            <color indexed="81"/>
            <rFont val="Tahoma"/>
            <family val="2"/>
            <charset val="238"/>
          </rPr>
          <t>According to the state on 1st March 2011.</t>
        </r>
      </text>
    </comment>
    <comment ref="G2" authorId="0" shapeId="0" xr:uid="{1787AF3F-1338-4FFB-88DE-C588F0615E6D}">
      <text>
        <r>
          <rPr>
            <sz val="8"/>
            <color indexed="81"/>
            <rFont val="Tahoma"/>
            <family val="2"/>
            <charset val="238"/>
          </rPr>
          <t>In the opinion of household members. 2011 annual average.</t>
        </r>
      </text>
    </comment>
    <comment ref="C4" authorId="0" shapeId="0" xr:uid="{4B3B56D4-38F9-4D95-A466-4588972C7E19}">
      <text>
        <r>
          <rPr>
            <sz val="8"/>
            <color indexed="81"/>
            <rFont val="Tahoma"/>
            <family val="2"/>
            <charset val="238"/>
          </rPr>
          <t>Or vegetarian equivalent.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8D5FCB00-80EC-4872-B49D-95F0DC726877}">
      <text>
        <r>
          <rPr>
            <sz val="8"/>
            <color indexed="81"/>
            <rFont val="Arial"/>
            <family val="2"/>
            <charset val="238"/>
          </rPr>
          <t xml:space="preserve">Volume consumed in households only. </t>
        </r>
      </text>
    </comment>
    <comment ref="C2" authorId="0" shapeId="0" xr:uid="{0DB692ED-68EF-4445-AD5A-6CF313ED7E62}">
      <text>
        <r>
          <rPr>
            <sz val="8"/>
            <color indexed="81"/>
            <rFont val="Arial"/>
            <family val="2"/>
            <charset val="238"/>
          </rPr>
          <t>Litre.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EEB6FCF4-0DC9-4EF5-8CFC-E49891AB7B60}">
      <text>
        <r>
          <rPr>
            <sz val="8"/>
            <color indexed="81"/>
            <rFont val="Tahoma"/>
            <family val="2"/>
            <charset val="238"/>
          </rPr>
          <t>With own account consumption and without investment in housing.</t>
        </r>
      </text>
    </comment>
  </commentList>
</comments>
</file>

<file path=xl/sharedStrings.xml><?xml version="1.0" encoding="utf-8"?>
<sst xmlns="http://schemas.openxmlformats.org/spreadsheetml/2006/main" count="138" uniqueCount="70">
  <si>
    <t>Without Central Hungary</t>
  </si>
  <si>
    <t>Total</t>
  </si>
  <si>
    <t>Great Plain and North</t>
  </si>
  <si>
    <t>Southern Great Plain</t>
  </si>
  <si>
    <t>Northern Great Plain</t>
  </si>
  <si>
    <t>Northern Hungary</t>
  </si>
  <si>
    <t>Transdanubia</t>
  </si>
  <si>
    <t>Southern Transdanubia</t>
  </si>
  <si>
    <t>Western Transdanubia</t>
  </si>
  <si>
    <t>Central Transdanubia</t>
  </si>
  <si>
    <t>Central Hungary</t>
  </si>
  <si>
    <t>other inactives</t>
  </si>
  <si>
    <t>unemployed</t>
  </si>
  <si>
    <t>pensioners</t>
  </si>
  <si>
    <t>active earners</t>
  </si>
  <si>
    <t>Of which:</t>
  </si>
  <si>
    <t>Number of persons</t>
  </si>
  <si>
    <t>Number of households</t>
  </si>
  <si>
    <t>NUTS2, NUTS1</t>
  </si>
  <si>
    <t>3.2.1. Number of households and number of their members by activity, 2011</t>
  </si>
  <si>
    <t>family/children related allowances</t>
  </si>
  <si>
    <t>pensions, supplementary pensions</t>
  </si>
  <si>
    <t>income from self-employment</t>
  </si>
  <si>
    <t>earnings from main activity</t>
  </si>
  <si>
    <t>Other income, total</t>
  </si>
  <si>
    <t>Social income, total</t>
  </si>
  <si>
    <t>Income from work</t>
  </si>
  <si>
    <t>3.2.2. Annual per capita receipts and income of households, 2010 [forint]</t>
  </si>
  <si>
    <t>%</t>
  </si>
  <si>
    <t>to heat home adequately</t>
  </si>
  <si>
    <t>a meal with meat at least every second day</t>
  </si>
  <si>
    <t>to pay for one week of annual holiday away from home</t>
  </si>
  <si>
    <t>experienced great difficulty in making ends meet</t>
  </si>
  <si>
    <t>feel it a burden to pay total housing costs</t>
  </si>
  <si>
    <t>can afford</t>
  </si>
  <si>
    <t>Lowest monthly income considered necessary to make ends meet, forint per capita</t>
  </si>
  <si>
    <t>Share of households which</t>
  </si>
  <si>
    <t>3.2.3. Relative financial circumstances of households, 2011</t>
  </si>
  <si>
    <t>Passenger cars</t>
  </si>
  <si>
    <t>Mobile phones</t>
  </si>
  <si>
    <t>Personal computers, laptops, palmtops</t>
  </si>
  <si>
    <t>Washing machines, automatic and semi-automatic</t>
  </si>
  <si>
    <t>Refrigerators with deepfreezer</t>
  </si>
  <si>
    <t>Deepfreezers</t>
  </si>
  <si>
    <t>Refrigerators</t>
  </si>
  <si>
    <t>3.2.4. Annual average stock of consumer durables per hundred households, 2011 [piece]</t>
  </si>
  <si>
    <t>Vegetables, fruits</t>
  </si>
  <si>
    <t>Sugar</t>
  </si>
  <si>
    <t>Cereals</t>
  </si>
  <si>
    <t>Fats and oils</t>
  </si>
  <si>
    <t>Milk</t>
  </si>
  <si>
    <t>Meat</t>
  </si>
  <si>
    <t>3.2.5. Annual per capita quantity of food consumption, 2011 [kilogramme]</t>
  </si>
  <si>
    <t>forint</t>
  </si>
  <si>
    <t>Total consumption expenditure in 2011 as a percentage of 2005, at constant prices</t>
  </si>
  <si>
    <t>Consumption expenditure, total</t>
  </si>
  <si>
    <t>Miscellaneous goods and services</t>
  </si>
  <si>
    <t>Catering and accommodation services</t>
  </si>
  <si>
    <t>Education</t>
  </si>
  <si>
    <t>Culture and recreation</t>
  </si>
  <si>
    <t>Communication</t>
  </si>
  <si>
    <t>Transport</t>
  </si>
  <si>
    <t>Health</t>
  </si>
  <si>
    <t>Furnishing, household equipment and routine maintenance</t>
  </si>
  <si>
    <t>Housing, maintenance and household energy</t>
  </si>
  <si>
    <t>Clothing and footwear (with services)</t>
  </si>
  <si>
    <t>Alcoholic beverages, tobacco</t>
  </si>
  <si>
    <t>Food and non-alcoholic beverages</t>
  </si>
  <si>
    <t>3.2.6. Annual per capita expenditure in designated major COICOP expenditure groups, 2011 [forint]</t>
  </si>
  <si>
    <t>Table of Contents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</si>
</sst>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9" x14ac:knownFonts="1">
    <font>
      <sz val="11"/>
      <color theme="1"/>
      <name val="Calibri"/>
      <family val="2"/>
      <charset val="238"/>
      <scheme val="minor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8"/>
      <color indexed="81"/>
      <name val="Tahoma"/>
      <family val="2"/>
      <charset val="238"/>
    </font>
    <font>
      <sz val="8"/>
      <color indexed="81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u/>
      <sz val="10"/>
      <color theme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75">
    <xf numFmtId="0" fontId="0" fillId="0" borderId="0" xfId="0"/>
    <xf numFmtId="0" fontId="1" fillId="0" borderId="0" xfId="0" applyFont="1" applyFill="1"/>
    <xf numFmtId="0" fontId="2" fillId="0" borderId="0" xfId="0" applyFont="1" applyFill="1" applyAlignment="1">
      <alignment vertical="top"/>
    </xf>
    <xf numFmtId="3" fontId="1" fillId="0" borderId="0" xfId="0" applyNumberFormat="1" applyFont="1" applyAlignment="1">
      <alignment horizontal="right" vertical="top"/>
    </xf>
    <xf numFmtId="0" fontId="1" fillId="0" borderId="0" xfId="0" applyFont="1" applyFill="1" applyAlignment="1">
      <alignment wrapText="1"/>
    </xf>
    <xf numFmtId="3" fontId="2" fillId="0" borderId="0" xfId="0" applyNumberFormat="1" applyFont="1" applyAlignment="1">
      <alignment horizontal="right" vertical="top"/>
    </xf>
    <xf numFmtId="0" fontId="2" fillId="0" borderId="0" xfId="0" applyFont="1" applyFill="1" applyAlignment="1">
      <alignment horizontal="left" vertical="top" wrapText="1" indent="1"/>
    </xf>
    <xf numFmtId="0" fontId="1" fillId="0" borderId="0" xfId="0" applyFont="1" applyFill="1" applyAlignment="1">
      <alignment vertical="top"/>
    </xf>
    <xf numFmtId="0" fontId="1" fillId="0" borderId="0" xfId="0" applyFont="1" applyFill="1" applyAlignment="1">
      <alignment horizontal="left" vertical="top" wrapText="1"/>
    </xf>
    <xf numFmtId="0" fontId="1" fillId="0" borderId="0" xfId="0" applyFont="1" applyFill="1" applyAlignment="1">
      <alignment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2" fillId="0" borderId="0" xfId="0" applyFont="1" applyFill="1"/>
    <xf numFmtId="0" fontId="2" fillId="0" borderId="9" xfId="0" applyFont="1" applyFill="1" applyBorder="1" applyAlignment="1">
      <alignment vertical="top"/>
    </xf>
    <xf numFmtId="0" fontId="2" fillId="0" borderId="9" xfId="0" applyFont="1" applyFill="1" applyBorder="1" applyAlignment="1">
      <alignment horizontal="left" vertical="top"/>
    </xf>
    <xf numFmtId="3" fontId="1" fillId="0" borderId="0" xfId="0" applyNumberFormat="1" applyFont="1" applyFill="1" applyAlignment="1">
      <alignment vertical="top"/>
    </xf>
    <xf numFmtId="3" fontId="1" fillId="0" borderId="0" xfId="0" applyNumberFormat="1" applyFont="1" applyAlignment="1">
      <alignment vertical="top"/>
    </xf>
    <xf numFmtId="0" fontId="1" fillId="0" borderId="0" xfId="0" applyFont="1" applyFill="1" applyAlignment="1">
      <alignment vertical="top" wrapText="1"/>
    </xf>
    <xf numFmtId="3" fontId="2" fillId="0" borderId="0" xfId="0" applyNumberFormat="1" applyFont="1" applyAlignment="1">
      <alignment vertical="top"/>
    </xf>
    <xf numFmtId="3" fontId="2" fillId="0" borderId="0" xfId="0" applyNumberFormat="1" applyFont="1" applyFill="1" applyAlignment="1">
      <alignment vertical="top"/>
    </xf>
    <xf numFmtId="0" fontId="1" fillId="0" borderId="0" xfId="0" applyFont="1" applyFill="1" applyBorder="1" applyAlignment="1">
      <alignment vertical="center"/>
    </xf>
    <xf numFmtId="0" fontId="1" fillId="0" borderId="10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2" fillId="0" borderId="0" xfId="0" applyFont="1" applyFill="1" applyBorder="1"/>
    <xf numFmtId="0" fontId="2" fillId="0" borderId="0" xfId="0" applyFont="1" applyBorder="1" applyAlignment="1">
      <alignment horizontal="left" vertical="top"/>
    </xf>
    <xf numFmtId="0" fontId="1" fillId="0" borderId="0" xfId="0" applyFont="1"/>
    <xf numFmtId="164" fontId="1" fillId="0" borderId="0" xfId="0" applyNumberFormat="1" applyFont="1" applyAlignment="1">
      <alignment vertical="top"/>
    </xf>
    <xf numFmtId="164" fontId="2" fillId="0" borderId="0" xfId="0" applyNumberFormat="1" applyFont="1" applyAlignment="1">
      <alignment vertical="top"/>
    </xf>
    <xf numFmtId="3" fontId="2" fillId="0" borderId="0" xfId="0" applyNumberFormat="1" applyFont="1" applyBorder="1" applyAlignment="1">
      <alignment vertical="top"/>
    </xf>
    <xf numFmtId="0" fontId="1" fillId="0" borderId="13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 vertical="top" indent="3"/>
    </xf>
    <xf numFmtId="0" fontId="2" fillId="0" borderId="0" xfId="0" applyFont="1" applyFill="1" applyAlignment="1">
      <alignment horizontal="left" vertical="top"/>
    </xf>
    <xf numFmtId="0" fontId="1" fillId="0" borderId="0" xfId="0" applyFont="1" applyBorder="1" applyAlignment="1">
      <alignment vertical="top"/>
    </xf>
    <xf numFmtId="0" fontId="2" fillId="0" borderId="0" xfId="0" applyFont="1" applyBorder="1" applyAlignment="1">
      <alignment vertical="top"/>
    </xf>
    <xf numFmtId="0" fontId="2" fillId="0" borderId="19" xfId="0" applyFont="1" applyBorder="1" applyAlignment="1">
      <alignment vertical="top"/>
    </xf>
    <xf numFmtId="0" fontId="1" fillId="0" borderId="0" xfId="0" applyFont="1" applyFill="1" applyAlignment="1">
      <alignment horizontal="center" vertical="top"/>
    </xf>
    <xf numFmtId="0" fontId="1" fillId="0" borderId="6" xfId="0" applyFont="1" applyFill="1" applyBorder="1" applyAlignment="1">
      <alignment horizontal="center" vertical="center" wrapText="1"/>
    </xf>
    <xf numFmtId="0" fontId="1" fillId="0" borderId="17" xfId="0" applyFont="1" applyFill="1" applyBorder="1" applyAlignment="1">
      <alignment horizontal="center" vertical="center" wrapText="1"/>
    </xf>
    <xf numFmtId="0" fontId="1" fillId="0" borderId="18" xfId="0" applyFont="1" applyFill="1" applyBorder="1" applyAlignment="1">
      <alignment horizontal="center" vertical="center" wrapText="1"/>
    </xf>
    <xf numFmtId="0" fontId="1" fillId="0" borderId="0" xfId="0" applyFont="1" applyFill="1" applyBorder="1"/>
    <xf numFmtId="165" fontId="1" fillId="0" borderId="0" xfId="0" applyNumberFormat="1" applyFont="1" applyFill="1" applyBorder="1" applyAlignment="1">
      <alignment vertical="top"/>
    </xf>
    <xf numFmtId="165" fontId="2" fillId="0" borderId="0" xfId="0" applyNumberFormat="1" applyFont="1" applyBorder="1" applyAlignment="1">
      <alignment vertical="top"/>
    </xf>
    <xf numFmtId="165" fontId="1" fillId="0" borderId="0" xfId="0" applyNumberFormat="1" applyFont="1" applyBorder="1" applyAlignment="1">
      <alignment vertical="top"/>
    </xf>
    <xf numFmtId="0" fontId="1" fillId="0" borderId="0" xfId="0" applyFont="1" applyFill="1" applyBorder="1" applyAlignment="1">
      <alignment horizontal="center" vertical="top"/>
    </xf>
    <xf numFmtId="164" fontId="1" fillId="0" borderId="0" xfId="0" applyNumberFormat="1" applyFont="1" applyFill="1" applyBorder="1" applyAlignment="1">
      <alignment vertical="top"/>
    </xf>
    <xf numFmtId="3" fontId="1" fillId="0" borderId="0" xfId="0" applyNumberFormat="1" applyFont="1" applyFill="1" applyBorder="1" applyAlignment="1">
      <alignment vertical="top"/>
    </xf>
    <xf numFmtId="164" fontId="2" fillId="0" borderId="0" xfId="0" applyNumberFormat="1" applyFont="1" applyFill="1" applyBorder="1" applyAlignment="1">
      <alignment vertical="top"/>
    </xf>
    <xf numFmtId="3" fontId="2" fillId="0" borderId="0" xfId="0" applyNumberFormat="1" applyFont="1" applyFill="1" applyBorder="1" applyAlignment="1">
      <alignment vertical="top"/>
    </xf>
    <xf numFmtId="0" fontId="2" fillId="0" borderId="0" xfId="0" applyFont="1" applyFill="1" applyAlignment="1">
      <alignment horizontal="left"/>
    </xf>
    <xf numFmtId="0" fontId="1" fillId="0" borderId="6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/>
    </xf>
    <xf numFmtId="0" fontId="1" fillId="0" borderId="7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0" fontId="1" fillId="0" borderId="16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1" fillId="0" borderId="18" xfId="0" applyFont="1" applyFill="1" applyBorder="1" applyAlignment="1">
      <alignment horizontal="center" vertical="center" wrapText="1"/>
    </xf>
    <xf numFmtId="0" fontId="1" fillId="0" borderId="17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7" fillId="0" borderId="0" xfId="0" applyFont="1"/>
    <xf numFmtId="0" fontId="8" fillId="0" borderId="0" xfId="1" applyFont="1"/>
  </cellXfs>
  <cellStyles count="2">
    <cellStyle name="Hivatkozás" xfId="1" builtinId="8"/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F6A3AB-A12E-4D8F-88C3-53C2468890AD}">
  <dimension ref="A1:A7"/>
  <sheetViews>
    <sheetView tabSelected="1" workbookViewId="0"/>
  </sheetViews>
  <sheetFormatPr defaultRowHeight="12.75" x14ac:dyDescent="0.2"/>
  <cols>
    <col min="1" max="1" width="85" style="73" bestFit="1" customWidth="1"/>
    <col min="2" max="16384" width="9.140625" style="73"/>
  </cols>
  <sheetData>
    <row r="1" spans="1:1" x14ac:dyDescent="0.2">
      <c r="A1" s="72" t="s">
        <v>69</v>
      </c>
    </row>
    <row r="2" spans="1:1" x14ac:dyDescent="0.2">
      <c r="A2" s="74" t="s">
        <v>19</v>
      </c>
    </row>
    <row r="3" spans="1:1" x14ac:dyDescent="0.2">
      <c r="A3" s="74" t="s">
        <v>27</v>
      </c>
    </row>
    <row r="4" spans="1:1" x14ac:dyDescent="0.2">
      <c r="A4" s="74" t="s">
        <v>37</v>
      </c>
    </row>
    <row r="5" spans="1:1" x14ac:dyDescent="0.2">
      <c r="A5" s="74" t="s">
        <v>45</v>
      </c>
    </row>
    <row r="6" spans="1:1" x14ac:dyDescent="0.2">
      <c r="A6" s="74" t="s">
        <v>52</v>
      </c>
    </row>
    <row r="7" spans="1:1" x14ac:dyDescent="0.2">
      <c r="A7" s="74" t="s">
        <v>68</v>
      </c>
    </row>
  </sheetData>
  <hyperlinks>
    <hyperlink ref="A2" location="3.2.1.!A1" display="3.2.1. Number of households and number of their members by activity, 2011" xr:uid="{A7254460-1376-48C8-AAB2-8C4EB9DB43C4}"/>
    <hyperlink ref="A3" location="3.2.2.!A1" display="3.2.2. Annual per capita receipts and income of households, 2010 [forint]" xr:uid="{5EE075EC-5BD8-4FDA-8857-8F6B5599D0AE}"/>
    <hyperlink ref="A4" location="3.2.3.!A1" display="3.2.3. Relative financial circumstances of households, 2011" xr:uid="{C24E2641-F8E8-4FC3-9C66-42157E257BA4}"/>
    <hyperlink ref="A5" location="3.2.4.!A1" display="3.2.4. Annual average stock of consumer durables per hundred households, 2011 [piece]" xr:uid="{9A81D4E2-6500-45B8-8072-EE22234A2668}"/>
    <hyperlink ref="A6" location="3.2.5.!A1" display="3.2.5. Annual per capita quantity of food consumption, 2011 [kilogramme]" xr:uid="{9581BC3A-73FA-4AAC-B04B-2711548071CC}"/>
    <hyperlink ref="A7" location="3.2.6.!A1" display="3.2.6. Annual per capita expenditure in designated major COICOP expenditure groups, 2011 [forint]" xr:uid="{9F2C4B8F-E205-4E70-B345-159F2ADD1618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1E6997-A361-444B-8581-9EA52C8F066F}">
  <sheetPr>
    <pageSetUpPr fitToPage="1"/>
  </sheetPr>
  <dimension ref="A1:G14"/>
  <sheetViews>
    <sheetView workbookViewId="0"/>
  </sheetViews>
  <sheetFormatPr defaultRowHeight="11.25" x14ac:dyDescent="0.2"/>
  <cols>
    <col min="1" max="1" width="21.85546875" style="1" customWidth="1"/>
    <col min="2" max="3" width="10.85546875" style="1" customWidth="1"/>
    <col min="4" max="4" width="11.85546875" style="1" customWidth="1"/>
    <col min="5" max="5" width="10.28515625" style="1" customWidth="1"/>
    <col min="6" max="7" width="10.85546875" style="1" customWidth="1"/>
    <col min="8" max="16384" width="9.140625" style="1"/>
  </cols>
  <sheetData>
    <row r="1" spans="1:7" s="12" customFormat="1" ht="12" thickBot="1" x14ac:dyDescent="0.25">
      <c r="A1" s="14" t="s">
        <v>19</v>
      </c>
      <c r="B1" s="13"/>
      <c r="C1" s="13"/>
      <c r="D1" s="13"/>
      <c r="E1" s="13"/>
      <c r="F1" s="13"/>
      <c r="G1" s="13"/>
    </row>
    <row r="2" spans="1:7" s="12" customFormat="1" x14ac:dyDescent="0.2">
      <c r="A2" s="53" t="s">
        <v>18</v>
      </c>
      <c r="B2" s="51" t="s">
        <v>17</v>
      </c>
      <c r="C2" s="51" t="s">
        <v>16</v>
      </c>
      <c r="D2" s="49" t="s">
        <v>15</v>
      </c>
      <c r="E2" s="50"/>
      <c r="F2" s="50"/>
      <c r="G2" s="50"/>
    </row>
    <row r="3" spans="1:7" s="9" customFormat="1" ht="19.5" customHeight="1" x14ac:dyDescent="0.25">
      <c r="A3" s="54"/>
      <c r="B3" s="52"/>
      <c r="C3" s="52"/>
      <c r="D3" s="11" t="s">
        <v>14</v>
      </c>
      <c r="E3" s="11" t="s">
        <v>13</v>
      </c>
      <c r="F3" s="11" t="s">
        <v>12</v>
      </c>
      <c r="G3" s="10" t="s">
        <v>11</v>
      </c>
    </row>
    <row r="4" spans="1:7" s="7" customFormat="1" x14ac:dyDescent="0.25">
      <c r="A4" s="6" t="s">
        <v>10</v>
      </c>
      <c r="B4" s="5">
        <v>1188108</v>
      </c>
      <c r="C4" s="5">
        <v>2924162</v>
      </c>
      <c r="D4" s="5">
        <v>1188338</v>
      </c>
      <c r="E4" s="5">
        <v>651661</v>
      </c>
      <c r="F4" s="5">
        <v>169242</v>
      </c>
      <c r="G4" s="5">
        <f t="shared" ref="G4:G14" si="0">+C4-(D4+E4+F4)</f>
        <v>914921</v>
      </c>
    </row>
    <row r="5" spans="1:7" s="7" customFormat="1" x14ac:dyDescent="0.25">
      <c r="A5" s="8" t="s">
        <v>9</v>
      </c>
      <c r="B5" s="3">
        <v>412434</v>
      </c>
      <c r="C5" s="3">
        <v>1078965</v>
      </c>
      <c r="D5" s="3">
        <v>436754</v>
      </c>
      <c r="E5" s="3">
        <v>244264</v>
      </c>
      <c r="F5" s="3">
        <v>70037</v>
      </c>
      <c r="G5" s="3">
        <f t="shared" si="0"/>
        <v>327910</v>
      </c>
    </row>
    <row r="6" spans="1:7" s="7" customFormat="1" x14ac:dyDescent="0.25">
      <c r="A6" s="8" t="s">
        <v>8</v>
      </c>
      <c r="B6" s="3">
        <v>348474</v>
      </c>
      <c r="C6" s="3">
        <v>983664</v>
      </c>
      <c r="D6" s="3">
        <v>392836</v>
      </c>
      <c r="E6" s="3">
        <v>229738</v>
      </c>
      <c r="F6" s="3">
        <v>56672</v>
      </c>
      <c r="G6" s="3">
        <f t="shared" si="0"/>
        <v>304418</v>
      </c>
    </row>
    <row r="7" spans="1:7" s="7" customFormat="1" x14ac:dyDescent="0.25">
      <c r="A7" s="8" t="s">
        <v>7</v>
      </c>
      <c r="B7" s="3">
        <v>343135</v>
      </c>
      <c r="C7" s="3">
        <v>927537</v>
      </c>
      <c r="D7" s="3">
        <v>317302</v>
      </c>
      <c r="E7" s="3">
        <v>213577</v>
      </c>
      <c r="F7" s="3">
        <v>77820</v>
      </c>
      <c r="G7" s="3">
        <f t="shared" si="0"/>
        <v>318838</v>
      </c>
    </row>
    <row r="8" spans="1:7" s="2" customFormat="1" x14ac:dyDescent="0.25">
      <c r="A8" s="6" t="s">
        <v>6</v>
      </c>
      <c r="B8" s="5">
        <v>1104043</v>
      </c>
      <c r="C8" s="5">
        <v>2990166</v>
      </c>
      <c r="D8" s="5">
        <v>1146892</v>
      </c>
      <c r="E8" s="5">
        <v>687579</v>
      </c>
      <c r="F8" s="5">
        <v>204529</v>
      </c>
      <c r="G8" s="5">
        <f t="shared" si="0"/>
        <v>951166</v>
      </c>
    </row>
    <row r="9" spans="1:7" s="7" customFormat="1" x14ac:dyDescent="0.25">
      <c r="A9" s="8" t="s">
        <v>5</v>
      </c>
      <c r="B9" s="3">
        <v>435721</v>
      </c>
      <c r="C9" s="3">
        <v>1186688</v>
      </c>
      <c r="D9" s="3">
        <v>395931</v>
      </c>
      <c r="E9" s="3">
        <v>256529</v>
      </c>
      <c r="F9" s="3">
        <v>112257</v>
      </c>
      <c r="G9" s="3">
        <f t="shared" si="0"/>
        <v>421971</v>
      </c>
    </row>
    <row r="10" spans="1:7" s="7" customFormat="1" x14ac:dyDescent="0.25">
      <c r="A10" s="8" t="s">
        <v>4</v>
      </c>
      <c r="B10" s="3">
        <v>539731</v>
      </c>
      <c r="C10" s="3">
        <v>1463070</v>
      </c>
      <c r="D10" s="3">
        <v>510507</v>
      </c>
      <c r="E10" s="3">
        <v>286830</v>
      </c>
      <c r="F10" s="3">
        <v>126858</v>
      </c>
      <c r="G10" s="3">
        <f t="shared" si="0"/>
        <v>538875</v>
      </c>
    </row>
    <row r="11" spans="1:7" s="7" customFormat="1" x14ac:dyDescent="0.25">
      <c r="A11" s="8" t="s">
        <v>3</v>
      </c>
      <c r="B11" s="3">
        <v>527341</v>
      </c>
      <c r="C11" s="3">
        <v>1287813</v>
      </c>
      <c r="D11" s="3">
        <v>487354</v>
      </c>
      <c r="E11" s="3">
        <v>297707</v>
      </c>
      <c r="F11" s="3">
        <v>63594</v>
      </c>
      <c r="G11" s="3">
        <f t="shared" si="0"/>
        <v>439158</v>
      </c>
    </row>
    <row r="12" spans="1:7" s="2" customFormat="1" x14ac:dyDescent="0.25">
      <c r="A12" s="6" t="s">
        <v>2</v>
      </c>
      <c r="B12" s="5">
        <v>1502793</v>
      </c>
      <c r="C12" s="5">
        <v>3937571</v>
      </c>
      <c r="D12" s="5">
        <v>1393792</v>
      </c>
      <c r="E12" s="5">
        <v>841066</v>
      </c>
      <c r="F12" s="5">
        <v>302709</v>
      </c>
      <c r="G12" s="5">
        <f t="shared" si="0"/>
        <v>1400004</v>
      </c>
    </row>
    <row r="13" spans="1:7" s="2" customFormat="1" x14ac:dyDescent="0.25">
      <c r="A13" s="6" t="s">
        <v>1</v>
      </c>
      <c r="B13" s="5">
        <v>3794944</v>
      </c>
      <c r="C13" s="5">
        <v>9851899</v>
      </c>
      <c r="D13" s="5">
        <v>3729022</v>
      </c>
      <c r="E13" s="5">
        <v>2180306</v>
      </c>
      <c r="F13" s="5">
        <v>676480</v>
      </c>
      <c r="G13" s="5">
        <f t="shared" si="0"/>
        <v>3266091</v>
      </c>
    </row>
    <row r="14" spans="1:7" s="2" customFormat="1" x14ac:dyDescent="0.2">
      <c r="A14" s="4" t="s">
        <v>0</v>
      </c>
      <c r="B14" s="3">
        <v>2606836</v>
      </c>
      <c r="C14" s="3">
        <v>6927737</v>
      </c>
      <c r="D14" s="3">
        <v>2540684</v>
      </c>
      <c r="E14" s="3">
        <v>1528645</v>
      </c>
      <c r="F14" s="3">
        <v>507238</v>
      </c>
      <c r="G14" s="3">
        <f t="shared" si="0"/>
        <v>2351170</v>
      </c>
    </row>
  </sheetData>
  <mergeCells count="4">
    <mergeCell ref="D2:G2"/>
    <mergeCell ref="C2:C3"/>
    <mergeCell ref="B2:B3"/>
    <mergeCell ref="A2:A3"/>
  </mergeCells>
  <pageMargins left="0.74803149606299213" right="0.74803149606299213" top="0.6692913385826772" bottom="1.4173228346456694" header="0.51181102362204722" footer="1.102362204724409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316ACD-9E90-4208-8462-CF57103B5F8C}">
  <dimension ref="A1:I14"/>
  <sheetViews>
    <sheetView workbookViewId="0"/>
  </sheetViews>
  <sheetFormatPr defaultRowHeight="11.25" x14ac:dyDescent="0.2"/>
  <cols>
    <col min="1" max="1" width="20" style="1" customWidth="1"/>
    <col min="2" max="5" width="10.7109375" style="1" customWidth="1"/>
    <col min="6" max="6" width="11.28515625" style="1" customWidth="1"/>
    <col min="7" max="8" width="10.7109375" style="1" customWidth="1"/>
    <col min="9" max="9" width="9" style="1" customWidth="1"/>
    <col min="10" max="16384" width="9.140625" style="1"/>
  </cols>
  <sheetData>
    <row r="1" spans="1:9" s="12" customFormat="1" ht="12" thickBot="1" x14ac:dyDescent="0.25">
      <c r="A1" s="24" t="s">
        <v>27</v>
      </c>
      <c r="B1" s="13"/>
      <c r="C1" s="13"/>
      <c r="D1" s="13"/>
      <c r="E1" s="13"/>
      <c r="F1" s="13"/>
      <c r="G1" s="13"/>
    </row>
    <row r="2" spans="1:9" s="12" customFormat="1" x14ac:dyDescent="0.2">
      <c r="A2" s="53" t="s">
        <v>18</v>
      </c>
      <c r="B2" s="59" t="s">
        <v>26</v>
      </c>
      <c r="C2" s="55" t="s">
        <v>15</v>
      </c>
      <c r="D2" s="56"/>
      <c r="E2" s="57" t="s">
        <v>25</v>
      </c>
      <c r="F2" s="55" t="s">
        <v>15</v>
      </c>
      <c r="G2" s="56"/>
      <c r="H2" s="57" t="s">
        <v>24</v>
      </c>
      <c r="I2" s="23"/>
    </row>
    <row r="3" spans="1:9" s="9" customFormat="1" ht="36.75" customHeight="1" x14ac:dyDescent="0.25">
      <c r="A3" s="54"/>
      <c r="B3" s="60"/>
      <c r="C3" s="22" t="s">
        <v>23</v>
      </c>
      <c r="D3" s="21" t="s">
        <v>22</v>
      </c>
      <c r="E3" s="61"/>
      <c r="F3" s="11" t="s">
        <v>21</v>
      </c>
      <c r="G3" s="10" t="s">
        <v>20</v>
      </c>
      <c r="H3" s="58"/>
      <c r="I3" s="20"/>
    </row>
    <row r="4" spans="1:9" s="7" customFormat="1" x14ac:dyDescent="0.25">
      <c r="A4" s="6" t="s">
        <v>10</v>
      </c>
      <c r="B4" s="18">
        <v>1011087</v>
      </c>
      <c r="C4" s="18">
        <v>804699</v>
      </c>
      <c r="D4" s="18">
        <v>142766</v>
      </c>
      <c r="E4" s="18">
        <v>379868</v>
      </c>
      <c r="F4" s="18">
        <v>310340</v>
      </c>
      <c r="G4" s="18">
        <v>53121</v>
      </c>
      <c r="H4" s="18">
        <v>32853</v>
      </c>
      <c r="I4" s="15"/>
    </row>
    <row r="5" spans="1:9" s="7" customFormat="1" x14ac:dyDescent="0.25">
      <c r="A5" s="8" t="s">
        <v>9</v>
      </c>
      <c r="B5" s="16">
        <v>728962</v>
      </c>
      <c r="C5" s="16">
        <v>604070</v>
      </c>
      <c r="D5" s="16">
        <v>79726</v>
      </c>
      <c r="E5" s="16">
        <v>366131</v>
      </c>
      <c r="F5" s="16">
        <v>288318</v>
      </c>
      <c r="G5" s="16">
        <v>57114</v>
      </c>
      <c r="H5" s="16">
        <v>17392</v>
      </c>
      <c r="I5" s="15"/>
    </row>
    <row r="6" spans="1:9" s="7" customFormat="1" x14ac:dyDescent="0.25">
      <c r="A6" s="8" t="s">
        <v>8</v>
      </c>
      <c r="B6" s="16">
        <v>742885</v>
      </c>
      <c r="C6" s="16">
        <v>586912</v>
      </c>
      <c r="D6" s="16">
        <v>93990</v>
      </c>
      <c r="E6" s="16">
        <v>350848</v>
      </c>
      <c r="F6" s="16">
        <v>277441</v>
      </c>
      <c r="G6" s="16">
        <v>52215</v>
      </c>
      <c r="H6" s="16">
        <v>20693</v>
      </c>
      <c r="I6" s="15"/>
    </row>
    <row r="7" spans="1:9" s="7" customFormat="1" x14ac:dyDescent="0.25">
      <c r="A7" s="8" t="s">
        <v>7</v>
      </c>
      <c r="B7" s="16">
        <v>591536</v>
      </c>
      <c r="C7" s="16">
        <v>479673</v>
      </c>
      <c r="D7" s="16">
        <v>71892</v>
      </c>
      <c r="E7" s="16">
        <v>381354</v>
      </c>
      <c r="F7" s="16">
        <v>296734</v>
      </c>
      <c r="G7" s="16">
        <v>52887</v>
      </c>
      <c r="H7" s="16">
        <v>24103</v>
      </c>
      <c r="I7" s="15"/>
    </row>
    <row r="8" spans="1:9" s="2" customFormat="1" x14ac:dyDescent="0.25">
      <c r="A8" s="6" t="s">
        <v>6</v>
      </c>
      <c r="B8" s="18">
        <v>690913</v>
      </c>
      <c r="C8" s="18">
        <v>559837.90892840538</v>
      </c>
      <c r="D8" s="18">
        <v>81988.286399904726</v>
      </c>
      <c r="E8" s="18">
        <v>365825.54898711591</v>
      </c>
      <c r="F8" s="18">
        <v>287350.45793157711</v>
      </c>
      <c r="G8" s="19">
        <v>54191.187211456316</v>
      </c>
      <c r="H8" s="18">
        <v>20559.656031512099</v>
      </c>
    </row>
    <row r="9" spans="1:9" s="7" customFormat="1" x14ac:dyDescent="0.25">
      <c r="A9" s="8" t="s">
        <v>5</v>
      </c>
      <c r="B9" s="16">
        <v>612537</v>
      </c>
      <c r="C9" s="16">
        <v>505569</v>
      </c>
      <c r="D9" s="16">
        <v>60851</v>
      </c>
      <c r="E9" s="16">
        <v>378638</v>
      </c>
      <c r="F9" s="16">
        <v>281630</v>
      </c>
      <c r="G9" s="16">
        <v>57787</v>
      </c>
      <c r="H9" s="16">
        <v>20469</v>
      </c>
      <c r="I9" s="15"/>
    </row>
    <row r="10" spans="1:9" s="7" customFormat="1" x14ac:dyDescent="0.25">
      <c r="A10" s="8" t="s">
        <v>4</v>
      </c>
      <c r="B10" s="16">
        <v>576519</v>
      </c>
      <c r="C10" s="16">
        <v>470040</v>
      </c>
      <c r="D10" s="16">
        <v>70293</v>
      </c>
      <c r="E10" s="16">
        <v>343911</v>
      </c>
      <c r="F10" s="16">
        <v>248672</v>
      </c>
      <c r="G10" s="16">
        <v>57257</v>
      </c>
      <c r="H10" s="16">
        <v>20723</v>
      </c>
      <c r="I10" s="15"/>
    </row>
    <row r="11" spans="1:9" s="7" customFormat="1" x14ac:dyDescent="0.25">
      <c r="A11" s="8" t="s">
        <v>3</v>
      </c>
      <c r="B11" s="16">
        <v>652813</v>
      </c>
      <c r="C11" s="16">
        <v>484268</v>
      </c>
      <c r="D11" s="16">
        <v>124502</v>
      </c>
      <c r="E11" s="16">
        <v>355980</v>
      </c>
      <c r="F11" s="16">
        <v>276461</v>
      </c>
      <c r="G11" s="16">
        <v>53979</v>
      </c>
      <c r="H11" s="16">
        <v>19521</v>
      </c>
      <c r="I11" s="15"/>
    </row>
    <row r="12" spans="1:9" s="2" customFormat="1" x14ac:dyDescent="0.25">
      <c r="A12" s="6" t="s">
        <v>2</v>
      </c>
      <c r="B12" s="18">
        <v>612326</v>
      </c>
      <c r="C12" s="18">
        <v>485400.46902115393</v>
      </c>
      <c r="D12" s="18">
        <v>85177.27740460803</v>
      </c>
      <c r="E12" s="18">
        <v>358323.65062676009</v>
      </c>
      <c r="F12" s="18">
        <v>267692.96384524938</v>
      </c>
      <c r="G12" s="18">
        <v>56344.61067494913</v>
      </c>
      <c r="H12" s="18">
        <v>20253.325620086194</v>
      </c>
      <c r="I12" s="15"/>
    </row>
    <row r="13" spans="1:9" s="2" customFormat="1" x14ac:dyDescent="0.25">
      <c r="A13" s="6" t="s">
        <v>1</v>
      </c>
      <c r="B13" s="18">
        <v>754533</v>
      </c>
      <c r="C13" s="18">
        <v>602763</v>
      </c>
      <c r="D13" s="18">
        <v>101302</v>
      </c>
      <c r="E13" s="18">
        <v>366995</v>
      </c>
      <c r="F13" s="18">
        <v>286316</v>
      </c>
      <c r="G13" s="18">
        <v>54734</v>
      </c>
      <c r="H13" s="18">
        <v>24086</v>
      </c>
      <c r="I13" s="15"/>
    </row>
    <row r="14" spans="1:9" x14ac:dyDescent="0.2">
      <c r="A14" s="17" t="s">
        <v>0</v>
      </c>
      <c r="B14" s="15">
        <v>646245</v>
      </c>
      <c r="C14" s="15">
        <v>517528.444315264</v>
      </c>
      <c r="D14" s="15">
        <v>83800.875632329087</v>
      </c>
      <c r="E14" s="15">
        <v>361561.54818853474</v>
      </c>
      <c r="F14" s="15">
        <v>276177.34328033694</v>
      </c>
      <c r="G14" s="16">
        <v>55415.170652306508</v>
      </c>
      <c r="H14" s="15">
        <v>20385.541020056811</v>
      </c>
    </row>
  </sheetData>
  <mergeCells count="6">
    <mergeCell ref="F2:G2"/>
    <mergeCell ref="H2:H3"/>
    <mergeCell ref="A2:A3"/>
    <mergeCell ref="B2:B3"/>
    <mergeCell ref="C2:D2"/>
    <mergeCell ref="E2:E3"/>
  </mergeCells>
  <pageMargins left="0.74803149606299213" right="0.74803149606299213" top="0.6692913385826772" bottom="1.4173228346456694" header="0.51181102362204722" footer="1.1023622047244095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1B989D-F650-441E-B695-E8C47FB7E14B}">
  <dimension ref="A1:G16"/>
  <sheetViews>
    <sheetView workbookViewId="0"/>
  </sheetViews>
  <sheetFormatPr defaultRowHeight="11.25" x14ac:dyDescent="0.2"/>
  <cols>
    <col min="1" max="1" width="22" style="25" customWidth="1"/>
    <col min="2" max="7" width="11.28515625" style="25" customWidth="1"/>
    <col min="8" max="16384" width="9.140625" style="25"/>
  </cols>
  <sheetData>
    <row r="1" spans="1:7" ht="12" thickBot="1" x14ac:dyDescent="0.25">
      <c r="A1" s="31" t="s">
        <v>37</v>
      </c>
      <c r="B1" s="30"/>
      <c r="C1" s="30"/>
      <c r="D1" s="30"/>
      <c r="E1" s="30"/>
      <c r="F1" s="30"/>
      <c r="G1" s="30"/>
    </row>
    <row r="2" spans="1:7" ht="12.75" customHeight="1" x14ac:dyDescent="0.2">
      <c r="A2" s="53" t="s">
        <v>18</v>
      </c>
      <c r="B2" s="68" t="s">
        <v>36</v>
      </c>
      <c r="C2" s="69"/>
      <c r="D2" s="69"/>
      <c r="E2" s="69"/>
      <c r="F2" s="69"/>
      <c r="G2" s="65" t="s">
        <v>35</v>
      </c>
    </row>
    <row r="3" spans="1:7" ht="12.75" customHeight="1" x14ac:dyDescent="0.2">
      <c r="A3" s="62"/>
      <c r="B3" s="64" t="s">
        <v>34</v>
      </c>
      <c r="C3" s="70"/>
      <c r="D3" s="70"/>
      <c r="E3" s="70" t="s">
        <v>33</v>
      </c>
      <c r="F3" s="70" t="s">
        <v>32</v>
      </c>
      <c r="G3" s="66"/>
    </row>
    <row r="4" spans="1:7" ht="56.25" x14ac:dyDescent="0.2">
      <c r="A4" s="62"/>
      <c r="B4" s="29" t="s">
        <v>31</v>
      </c>
      <c r="C4" s="11" t="s">
        <v>30</v>
      </c>
      <c r="D4" s="11" t="s">
        <v>29</v>
      </c>
      <c r="E4" s="70"/>
      <c r="F4" s="70"/>
      <c r="G4" s="66"/>
    </row>
    <row r="5" spans="1:7" ht="12.75" customHeight="1" x14ac:dyDescent="0.2">
      <c r="A5" s="54"/>
      <c r="B5" s="63" t="s">
        <v>28</v>
      </c>
      <c r="C5" s="63"/>
      <c r="D5" s="63"/>
      <c r="E5" s="63"/>
      <c r="F5" s="64"/>
      <c r="G5" s="67"/>
    </row>
    <row r="6" spans="1:7" x14ac:dyDescent="0.2">
      <c r="A6" s="6" t="s">
        <v>10</v>
      </c>
      <c r="B6" s="27">
        <v>41.238836207225795</v>
      </c>
      <c r="C6" s="27">
        <v>74.070720075773337</v>
      </c>
      <c r="D6" s="27">
        <v>89.328250092722186</v>
      </c>
      <c r="E6" s="27">
        <v>91.453433945738212</v>
      </c>
      <c r="F6" s="27">
        <v>87.752354973600703</v>
      </c>
      <c r="G6" s="28">
        <v>82149</v>
      </c>
    </row>
    <row r="7" spans="1:7" x14ac:dyDescent="0.2">
      <c r="A7" s="8" t="s">
        <v>9</v>
      </c>
      <c r="B7" s="26">
        <v>32.511706915068707</v>
      </c>
      <c r="C7" s="26">
        <v>67.605061904292825</v>
      </c>
      <c r="D7" s="26">
        <v>91.602255608387168</v>
      </c>
      <c r="E7" s="26">
        <v>92.19571030761135</v>
      </c>
      <c r="F7" s="26">
        <v>87.657583846499449</v>
      </c>
      <c r="G7" s="16">
        <v>71339</v>
      </c>
    </row>
    <row r="8" spans="1:7" x14ac:dyDescent="0.2">
      <c r="A8" s="8" t="s">
        <v>8</v>
      </c>
      <c r="B8" s="26">
        <v>38.908272962268548</v>
      </c>
      <c r="C8" s="26">
        <v>70.036999234498595</v>
      </c>
      <c r="D8" s="26">
        <v>92.573526964509583</v>
      </c>
      <c r="E8" s="26">
        <v>92.524989737843512</v>
      </c>
      <c r="F8" s="26">
        <v>86.834485283512876</v>
      </c>
      <c r="G8" s="16">
        <v>63566</v>
      </c>
    </row>
    <row r="9" spans="1:7" x14ac:dyDescent="0.2">
      <c r="A9" s="8" t="s">
        <v>7</v>
      </c>
      <c r="B9" s="26">
        <v>34.220298847738079</v>
      </c>
      <c r="C9" s="26">
        <v>68.892453595162976</v>
      </c>
      <c r="D9" s="26">
        <v>88.140986091769648</v>
      </c>
      <c r="E9" s="26">
        <v>91.219070786840362</v>
      </c>
      <c r="F9" s="26">
        <v>87.507271413210177</v>
      </c>
      <c r="G9" s="16">
        <v>62545</v>
      </c>
    </row>
    <row r="10" spans="1:7" x14ac:dyDescent="0.2">
      <c r="A10" s="6" t="s">
        <v>6</v>
      </c>
      <c r="B10" s="27">
        <v>35.096752478899035</v>
      </c>
      <c r="C10" s="27">
        <v>68.782208679570573</v>
      </c>
      <c r="D10" s="27">
        <v>90.861127049785651</v>
      </c>
      <c r="E10" s="27">
        <v>92.004414888522277</v>
      </c>
      <c r="F10" s="27">
        <v>87.346134600390826</v>
      </c>
      <c r="G10" s="18">
        <v>65878</v>
      </c>
    </row>
    <row r="11" spans="1:7" x14ac:dyDescent="0.2">
      <c r="A11" s="8" t="s">
        <v>5</v>
      </c>
      <c r="B11" s="26">
        <v>28.929946393484151</v>
      </c>
      <c r="C11" s="26">
        <v>58.148350156209702</v>
      </c>
      <c r="D11" s="26">
        <v>78.505133582690732</v>
      </c>
      <c r="E11" s="26">
        <v>95.952924852747529</v>
      </c>
      <c r="F11" s="26">
        <v>93.442615468526427</v>
      </c>
      <c r="G11" s="16">
        <v>68712</v>
      </c>
    </row>
    <row r="12" spans="1:7" x14ac:dyDescent="0.2">
      <c r="A12" s="8" t="s">
        <v>4</v>
      </c>
      <c r="B12" s="26">
        <v>28.955951580363148</v>
      </c>
      <c r="C12" s="26">
        <v>73.293917656728695</v>
      </c>
      <c r="D12" s="26">
        <v>87.858103564223271</v>
      </c>
      <c r="E12" s="26">
        <v>96.283157737428084</v>
      </c>
      <c r="F12" s="26">
        <v>93.718336695808119</v>
      </c>
      <c r="G12" s="16">
        <v>65093</v>
      </c>
    </row>
    <row r="13" spans="1:7" x14ac:dyDescent="0.2">
      <c r="A13" s="8" t="s">
        <v>3</v>
      </c>
      <c r="B13" s="26">
        <v>25.253874055279326</v>
      </c>
      <c r="C13" s="26">
        <v>72.817552721742445</v>
      </c>
      <c r="D13" s="26">
        <v>78.789752667247683</v>
      </c>
      <c r="E13" s="26">
        <v>94.711883141603266</v>
      </c>
      <c r="F13" s="26">
        <v>93.015588978146056</v>
      </c>
      <c r="G13" s="16">
        <v>64847</v>
      </c>
    </row>
    <row r="14" spans="1:7" x14ac:dyDescent="0.2">
      <c r="A14" s="6" t="s">
        <v>2</v>
      </c>
      <c r="B14" s="27">
        <v>27.663424534236892</v>
      </c>
      <c r="C14" s="27">
        <v>68.677405811156859</v>
      </c>
      <c r="D14" s="27">
        <v>81.961966312406361</v>
      </c>
      <c r="E14" s="27">
        <v>95.64076045912995</v>
      </c>
      <c r="F14" s="27">
        <v>93.393400644134047</v>
      </c>
      <c r="G14" s="18">
        <v>66166</v>
      </c>
    </row>
    <row r="15" spans="1:7" x14ac:dyDescent="0.2">
      <c r="A15" s="6" t="s">
        <v>1</v>
      </c>
      <c r="B15" s="27">
        <v>34.080970342602185</v>
      </c>
      <c r="C15" s="27">
        <v>70.386628473573936</v>
      </c>
      <c r="D15" s="27">
        <v>86.879822225696671</v>
      </c>
      <c r="E15" s="27">
        <v>93.264875577531441</v>
      </c>
      <c r="F15" s="27">
        <v>89.853828491321778</v>
      </c>
      <c r="G15" s="18">
        <v>70018</v>
      </c>
    </row>
    <row r="16" spans="1:7" x14ac:dyDescent="0.2">
      <c r="A16" s="4" t="s">
        <v>0</v>
      </c>
      <c r="B16" s="26">
        <v>30.8</v>
      </c>
      <c r="C16" s="26">
        <v>68.722295689275398</v>
      </c>
      <c r="D16" s="26">
        <v>85.773715426764767</v>
      </c>
      <c r="E16" s="26">
        <v>94.083216167335664</v>
      </c>
      <c r="F16" s="26">
        <v>90.803194481241874</v>
      </c>
      <c r="G16" s="16">
        <v>66059</v>
      </c>
    </row>
  </sheetData>
  <mergeCells count="7">
    <mergeCell ref="A2:A5"/>
    <mergeCell ref="B5:F5"/>
    <mergeCell ref="G2:G5"/>
    <mergeCell ref="B2:F2"/>
    <mergeCell ref="B3:D3"/>
    <mergeCell ref="E3:E4"/>
    <mergeCell ref="F3:F4"/>
  </mergeCells>
  <pageMargins left="0.74803149606299213" right="0.74803149606299213" top="0.6692913385826772" bottom="1.4173228346456694" header="0.51181102362204722" footer="1.1023622047244095"/>
  <pageSetup paperSize="9" orientation="portrait" cellComments="atEnd" r:id="rId1"/>
  <headerFooter alignWithMargins="0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554C1D-4B2F-409E-A0AE-A531751098C3}">
  <dimension ref="A1:H13"/>
  <sheetViews>
    <sheetView workbookViewId="0"/>
  </sheetViews>
  <sheetFormatPr defaultRowHeight="11.25" x14ac:dyDescent="0.2"/>
  <cols>
    <col min="1" max="1" width="20.7109375" style="1" customWidth="1"/>
    <col min="2" max="8" width="10.7109375" style="1" customWidth="1"/>
    <col min="9" max="16384" width="9.140625" style="1"/>
  </cols>
  <sheetData>
    <row r="1" spans="1:8" s="12" customFormat="1" ht="12" thickBot="1" x14ac:dyDescent="0.25">
      <c r="A1" s="14" t="s">
        <v>45</v>
      </c>
      <c r="B1" s="13"/>
      <c r="C1" s="13"/>
      <c r="D1" s="13"/>
      <c r="E1" s="13"/>
      <c r="F1" s="13"/>
      <c r="G1" s="13"/>
      <c r="H1" s="13"/>
    </row>
    <row r="2" spans="1:8" s="35" customFormat="1" ht="57.75" customHeight="1" x14ac:dyDescent="0.25">
      <c r="A2" s="38" t="s">
        <v>18</v>
      </c>
      <c r="B2" s="38" t="s">
        <v>44</v>
      </c>
      <c r="C2" s="38" t="s">
        <v>43</v>
      </c>
      <c r="D2" s="38" t="s">
        <v>42</v>
      </c>
      <c r="E2" s="38" t="s">
        <v>41</v>
      </c>
      <c r="F2" s="37" t="s">
        <v>40</v>
      </c>
      <c r="G2" s="37" t="s">
        <v>39</v>
      </c>
      <c r="H2" s="36" t="s">
        <v>38</v>
      </c>
    </row>
    <row r="3" spans="1:8" s="7" customFormat="1" x14ac:dyDescent="0.25">
      <c r="A3" s="6" t="s">
        <v>10</v>
      </c>
      <c r="B3" s="34">
        <v>56</v>
      </c>
      <c r="C3" s="34">
        <v>34</v>
      </c>
      <c r="D3" s="34">
        <v>50</v>
      </c>
      <c r="E3" s="34">
        <v>90</v>
      </c>
      <c r="F3" s="34">
        <f>57+28+2</f>
        <v>87</v>
      </c>
      <c r="G3" s="34">
        <v>185</v>
      </c>
      <c r="H3" s="34">
        <v>55</v>
      </c>
    </row>
    <row r="4" spans="1:8" s="7" customFormat="1" x14ac:dyDescent="0.25">
      <c r="A4" s="8" t="s">
        <v>9</v>
      </c>
      <c r="B4" s="32">
        <v>67</v>
      </c>
      <c r="C4" s="32">
        <v>47</v>
      </c>
      <c r="D4" s="32">
        <v>36</v>
      </c>
      <c r="E4" s="32">
        <v>85</v>
      </c>
      <c r="F4" s="32">
        <f>51+21</f>
        <v>72</v>
      </c>
      <c r="G4" s="32">
        <v>187</v>
      </c>
      <c r="H4" s="32">
        <v>62</v>
      </c>
    </row>
    <row r="5" spans="1:8" s="7" customFormat="1" x14ac:dyDescent="0.25">
      <c r="A5" s="8" t="s">
        <v>8</v>
      </c>
      <c r="B5" s="32">
        <v>60</v>
      </c>
      <c r="C5" s="32">
        <v>55</v>
      </c>
      <c r="D5" s="32">
        <v>47</v>
      </c>
      <c r="E5" s="32">
        <v>88</v>
      </c>
      <c r="F5" s="32">
        <f>51+21+1</f>
        <v>73</v>
      </c>
      <c r="G5" s="32">
        <v>198</v>
      </c>
      <c r="H5" s="32">
        <v>69</v>
      </c>
    </row>
    <row r="6" spans="1:8" s="7" customFormat="1" x14ac:dyDescent="0.25">
      <c r="A6" s="8" t="s">
        <v>7</v>
      </c>
      <c r="B6" s="32">
        <v>63</v>
      </c>
      <c r="C6" s="32">
        <v>55</v>
      </c>
      <c r="D6" s="32">
        <v>44</v>
      </c>
      <c r="E6" s="32">
        <v>80</v>
      </c>
      <c r="F6" s="7">
        <f>55+21+2</f>
        <v>78</v>
      </c>
      <c r="G6" s="32">
        <v>192</v>
      </c>
      <c r="H6" s="32">
        <v>60</v>
      </c>
    </row>
    <row r="7" spans="1:8" s="2" customFormat="1" x14ac:dyDescent="0.25">
      <c r="A7" s="6" t="s">
        <v>6</v>
      </c>
      <c r="B7" s="33">
        <v>63</v>
      </c>
      <c r="C7" s="33">
        <v>52</v>
      </c>
      <c r="D7" s="33">
        <v>42</v>
      </c>
      <c r="E7" s="33">
        <v>85</v>
      </c>
      <c r="F7" s="33">
        <f>52+21+1</f>
        <v>74</v>
      </c>
      <c r="G7" s="33">
        <v>192</v>
      </c>
      <c r="H7" s="33">
        <v>63</v>
      </c>
    </row>
    <row r="8" spans="1:8" s="7" customFormat="1" x14ac:dyDescent="0.25">
      <c r="A8" s="8" t="s">
        <v>5</v>
      </c>
      <c r="B8" s="32">
        <v>58</v>
      </c>
      <c r="C8" s="32">
        <v>45</v>
      </c>
      <c r="D8" s="32">
        <v>50</v>
      </c>
      <c r="E8" s="32">
        <v>76</v>
      </c>
      <c r="F8" s="32">
        <f>51+17+1</f>
        <v>69</v>
      </c>
      <c r="G8" s="32">
        <v>180</v>
      </c>
      <c r="H8" s="32">
        <v>54</v>
      </c>
    </row>
    <row r="9" spans="1:8" s="7" customFormat="1" x14ac:dyDescent="0.25">
      <c r="A9" s="8" t="s">
        <v>4</v>
      </c>
      <c r="B9" s="32">
        <v>64</v>
      </c>
      <c r="C9" s="32">
        <v>52</v>
      </c>
      <c r="D9" s="32">
        <v>49</v>
      </c>
      <c r="E9" s="32">
        <v>77</v>
      </c>
      <c r="F9" s="32">
        <f>52+19</f>
        <v>71</v>
      </c>
      <c r="G9" s="32">
        <v>188</v>
      </c>
      <c r="H9" s="32">
        <v>55</v>
      </c>
    </row>
    <row r="10" spans="1:8" s="7" customFormat="1" x14ac:dyDescent="0.25">
      <c r="A10" s="8" t="s">
        <v>3</v>
      </c>
      <c r="B10" s="32">
        <v>69</v>
      </c>
      <c r="C10" s="32">
        <v>57</v>
      </c>
      <c r="D10" s="32">
        <v>35</v>
      </c>
      <c r="E10" s="32">
        <v>82</v>
      </c>
      <c r="F10" s="32">
        <f>45+18+1</f>
        <v>64</v>
      </c>
      <c r="G10" s="32">
        <v>178</v>
      </c>
      <c r="H10" s="32">
        <v>54</v>
      </c>
    </row>
    <row r="11" spans="1:8" s="2" customFormat="1" x14ac:dyDescent="0.25">
      <c r="A11" s="6" t="s">
        <v>2</v>
      </c>
      <c r="B11" s="33">
        <v>69</v>
      </c>
      <c r="C11" s="33">
        <v>52</v>
      </c>
      <c r="D11" s="33">
        <v>45</v>
      </c>
      <c r="E11" s="33">
        <v>79</v>
      </c>
      <c r="F11" s="33">
        <f>49+18+1</f>
        <v>68</v>
      </c>
      <c r="G11" s="33">
        <v>182</v>
      </c>
      <c r="H11" s="33">
        <v>55</v>
      </c>
    </row>
    <row r="12" spans="1:8" s="2" customFormat="1" x14ac:dyDescent="0.25">
      <c r="A12" s="6" t="s">
        <v>1</v>
      </c>
      <c r="B12" s="33">
        <v>60</v>
      </c>
      <c r="C12" s="33">
        <v>46</v>
      </c>
      <c r="D12" s="33">
        <v>46</v>
      </c>
      <c r="E12" s="33">
        <v>84</v>
      </c>
      <c r="F12" s="33">
        <f>53+22+1</f>
        <v>76</v>
      </c>
      <c r="G12" s="33">
        <v>186</v>
      </c>
      <c r="H12" s="33">
        <v>57</v>
      </c>
    </row>
    <row r="13" spans="1:8" x14ac:dyDescent="0.2">
      <c r="A13" s="4" t="s">
        <v>0</v>
      </c>
      <c r="B13" s="32">
        <v>62</v>
      </c>
      <c r="C13" s="32">
        <v>52</v>
      </c>
      <c r="D13" s="32">
        <v>43</v>
      </c>
      <c r="E13" s="32">
        <v>81</v>
      </c>
      <c r="F13" s="32">
        <f>51+19+1</f>
        <v>71</v>
      </c>
      <c r="G13" s="32">
        <v>186</v>
      </c>
      <c r="H13" s="32">
        <v>58</v>
      </c>
    </row>
  </sheetData>
  <pageMargins left="0.74803149606299213" right="0.74803149606299213" top="0.6692913385826772" bottom="1.4173228346456694" header="0.51181102362204722" footer="0.51181102362204722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B5D7A0-DD9C-4A87-9F25-69A970DD4209}">
  <dimension ref="A1:G13"/>
  <sheetViews>
    <sheetView workbookViewId="0"/>
  </sheetViews>
  <sheetFormatPr defaultRowHeight="11.25" x14ac:dyDescent="0.2"/>
  <cols>
    <col min="1" max="1" width="22" style="39" customWidth="1"/>
    <col min="2" max="2" width="10.5703125" style="39" customWidth="1"/>
    <col min="3" max="7" width="10.5703125" style="1" customWidth="1"/>
    <col min="8" max="16384" width="9.140625" style="1"/>
  </cols>
  <sheetData>
    <row r="1" spans="1:7" s="12" customFormat="1" ht="12" thickBot="1" x14ac:dyDescent="0.25">
      <c r="A1" s="31" t="s">
        <v>52</v>
      </c>
      <c r="B1" s="30"/>
      <c r="C1" s="30"/>
      <c r="D1" s="30"/>
      <c r="E1" s="30"/>
      <c r="F1" s="30"/>
      <c r="G1" s="30"/>
    </row>
    <row r="2" spans="1:7" s="43" customFormat="1" ht="22.5" x14ac:dyDescent="0.25">
      <c r="A2" s="38" t="s">
        <v>18</v>
      </c>
      <c r="B2" s="38" t="s">
        <v>51</v>
      </c>
      <c r="C2" s="38" t="s">
        <v>50</v>
      </c>
      <c r="D2" s="38" t="s">
        <v>49</v>
      </c>
      <c r="E2" s="38" t="s">
        <v>48</v>
      </c>
      <c r="F2" s="38" t="s">
        <v>47</v>
      </c>
      <c r="G2" s="36" t="s">
        <v>46</v>
      </c>
    </row>
    <row r="3" spans="1:7" s="7" customFormat="1" x14ac:dyDescent="0.25">
      <c r="A3" s="6" t="s">
        <v>10</v>
      </c>
      <c r="B3" s="41">
        <v>49.5</v>
      </c>
      <c r="C3" s="41">
        <v>53.5</v>
      </c>
      <c r="D3" s="41">
        <v>15.2</v>
      </c>
      <c r="E3" s="41">
        <v>70.5</v>
      </c>
      <c r="F3" s="41">
        <v>10.199999999999999</v>
      </c>
      <c r="G3" s="41">
        <f>40.7+75.3</f>
        <v>116</v>
      </c>
    </row>
    <row r="4" spans="1:7" s="7" customFormat="1" x14ac:dyDescent="0.25">
      <c r="A4" s="8" t="s">
        <v>9</v>
      </c>
      <c r="B4" s="42">
        <v>52.5</v>
      </c>
      <c r="C4" s="42">
        <v>52.9</v>
      </c>
      <c r="D4" s="42">
        <v>16.2</v>
      </c>
      <c r="E4" s="42">
        <v>79.2</v>
      </c>
      <c r="F4" s="42">
        <v>13</v>
      </c>
      <c r="G4" s="42">
        <f>41.4+77.8</f>
        <v>119.19999999999999</v>
      </c>
    </row>
    <row r="5" spans="1:7" s="7" customFormat="1" x14ac:dyDescent="0.25">
      <c r="A5" s="8" t="s">
        <v>8</v>
      </c>
      <c r="B5" s="42">
        <v>48</v>
      </c>
      <c r="C5" s="42">
        <v>49.4</v>
      </c>
      <c r="D5" s="42">
        <v>15.8</v>
      </c>
      <c r="E5" s="42">
        <v>83.1</v>
      </c>
      <c r="F5" s="42">
        <v>11.9</v>
      </c>
      <c r="G5" s="42">
        <f>35.9+66.2</f>
        <v>102.1</v>
      </c>
    </row>
    <row r="6" spans="1:7" s="7" customFormat="1" x14ac:dyDescent="0.25">
      <c r="A6" s="8" t="s">
        <v>7</v>
      </c>
      <c r="B6" s="42">
        <v>50.6</v>
      </c>
      <c r="C6" s="42">
        <v>50.1</v>
      </c>
      <c r="D6" s="42">
        <v>16</v>
      </c>
      <c r="E6" s="42">
        <v>86.3</v>
      </c>
      <c r="F6" s="42">
        <v>13.8</v>
      </c>
      <c r="G6" s="42">
        <f>41+88</f>
        <v>129</v>
      </c>
    </row>
    <row r="7" spans="1:7" s="2" customFormat="1" x14ac:dyDescent="0.25">
      <c r="A7" s="6" t="s">
        <v>6</v>
      </c>
      <c r="B7" s="41">
        <v>50.4</v>
      </c>
      <c r="C7" s="41">
        <v>50.9</v>
      </c>
      <c r="D7" s="41">
        <v>16</v>
      </c>
      <c r="E7" s="41">
        <v>82.7</v>
      </c>
      <c r="F7" s="41">
        <v>12.9</v>
      </c>
      <c r="G7" s="41">
        <f>39.4+77.1</f>
        <v>116.5</v>
      </c>
    </row>
    <row r="8" spans="1:7" s="7" customFormat="1" x14ac:dyDescent="0.25">
      <c r="A8" s="8" t="s">
        <v>5</v>
      </c>
      <c r="B8" s="42">
        <v>55.8</v>
      </c>
      <c r="C8" s="42">
        <v>48.4</v>
      </c>
      <c r="D8" s="42">
        <v>17.7</v>
      </c>
      <c r="E8" s="42">
        <v>88.3</v>
      </c>
      <c r="F8" s="42">
        <v>13.6</v>
      </c>
      <c r="G8" s="42">
        <f>35.2+82</f>
        <v>117.2</v>
      </c>
    </row>
    <row r="9" spans="1:7" s="7" customFormat="1" x14ac:dyDescent="0.25">
      <c r="A9" s="8" t="s">
        <v>4</v>
      </c>
      <c r="B9" s="42">
        <v>55</v>
      </c>
      <c r="C9" s="42">
        <v>45</v>
      </c>
      <c r="D9" s="42">
        <v>18</v>
      </c>
      <c r="E9" s="42">
        <v>85.4</v>
      </c>
      <c r="F9" s="42">
        <v>14.2</v>
      </c>
      <c r="G9" s="42">
        <f>34.5+78.5</f>
        <v>113</v>
      </c>
    </row>
    <row r="10" spans="1:7" s="7" customFormat="1" x14ac:dyDescent="0.25">
      <c r="A10" s="8" t="s">
        <v>3</v>
      </c>
      <c r="B10" s="42">
        <v>70.400000000000006</v>
      </c>
      <c r="C10" s="42">
        <v>51.6</v>
      </c>
      <c r="D10" s="42">
        <v>17.600000000000001</v>
      </c>
      <c r="E10" s="42">
        <v>94.9</v>
      </c>
      <c r="F10" s="42">
        <v>14.3</v>
      </c>
      <c r="G10" s="42">
        <f>46.2+100.2</f>
        <v>146.4</v>
      </c>
    </row>
    <row r="11" spans="1:7" s="2" customFormat="1" x14ac:dyDescent="0.25">
      <c r="A11" s="6" t="s">
        <v>2</v>
      </c>
      <c r="B11" s="41">
        <v>60.3</v>
      </c>
      <c r="C11" s="41">
        <v>48.2</v>
      </c>
      <c r="D11" s="41">
        <v>17.8</v>
      </c>
      <c r="E11" s="41">
        <v>89.4</v>
      </c>
      <c r="F11" s="41">
        <v>14</v>
      </c>
      <c r="G11" s="41">
        <f>38.5+86.6</f>
        <v>125.1</v>
      </c>
    </row>
    <row r="12" spans="1:7" s="2" customFormat="1" x14ac:dyDescent="0.25">
      <c r="A12" s="6" t="s">
        <v>1</v>
      </c>
      <c r="B12" s="41">
        <v>54.1</v>
      </c>
      <c r="C12" s="41">
        <v>50.6</v>
      </c>
      <c r="D12" s="41">
        <v>16.5</v>
      </c>
      <c r="E12" s="41">
        <v>81.7</v>
      </c>
      <c r="F12" s="41">
        <v>12.5</v>
      </c>
      <c r="G12" s="41">
        <f>39.5+80.4</f>
        <v>119.9</v>
      </c>
    </row>
    <row r="13" spans="1:7" x14ac:dyDescent="0.2">
      <c r="A13" s="4" t="s">
        <v>0</v>
      </c>
      <c r="B13" s="40">
        <v>56</v>
      </c>
      <c r="C13" s="40">
        <v>49.4</v>
      </c>
      <c r="D13" s="40">
        <v>17</v>
      </c>
      <c r="E13" s="40">
        <v>86.5</v>
      </c>
      <c r="F13" s="40">
        <v>13.5</v>
      </c>
      <c r="G13" s="40">
        <f>38.9+82.5</f>
        <v>121.4</v>
      </c>
    </row>
  </sheetData>
  <pageMargins left="0.74803149606299213" right="0.74803149606299213" top="0.6692913385826772" bottom="1.4173228346456694" header="0.51181102362204722" footer="0.51181102362204722"/>
  <pageSetup paperSize="9" orientation="portrait" r:id="rId1"/>
  <headerFooter alignWithMargins="0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E3538A-78E6-4CFF-B6B0-099236C20CB9}">
  <dimension ref="A1:O14"/>
  <sheetViews>
    <sheetView zoomScaleNormal="100" zoomScaleSheetLayoutView="75" workbookViewId="0"/>
  </sheetViews>
  <sheetFormatPr defaultRowHeight="11.25" x14ac:dyDescent="0.2"/>
  <cols>
    <col min="1" max="1" width="23.7109375" style="1" customWidth="1"/>
    <col min="2" max="2" width="13.42578125" style="1" customWidth="1"/>
    <col min="3" max="7" width="12.7109375" style="1" customWidth="1"/>
    <col min="8" max="8" width="13.140625" style="1" customWidth="1"/>
    <col min="9" max="10" width="12.7109375" style="1" customWidth="1"/>
    <col min="11" max="11" width="9.28515625" style="1" customWidth="1"/>
    <col min="12" max="12" width="12.42578125" style="1" customWidth="1"/>
    <col min="13" max="14" width="10.85546875" style="1" customWidth="1"/>
    <col min="15" max="15" width="13.5703125" style="1" customWidth="1"/>
    <col min="16" max="16384" width="9.140625" style="1"/>
  </cols>
  <sheetData>
    <row r="1" spans="1:15" s="12" customFormat="1" ht="12" thickBot="1" x14ac:dyDescent="0.25">
      <c r="A1" s="31" t="s">
        <v>68</v>
      </c>
      <c r="B1" s="48"/>
      <c r="C1" s="48"/>
      <c r="D1" s="48"/>
      <c r="E1" s="48"/>
      <c r="G1" s="45"/>
      <c r="H1" s="45"/>
      <c r="I1" s="45"/>
      <c r="J1" s="45"/>
      <c r="K1" s="45"/>
      <c r="L1" s="1"/>
      <c r="M1" s="1"/>
      <c r="N1" s="1"/>
      <c r="O1" s="1"/>
    </row>
    <row r="2" spans="1:15" s="35" customFormat="1" ht="48.75" customHeight="1" x14ac:dyDescent="0.25">
      <c r="A2" s="69" t="s">
        <v>18</v>
      </c>
      <c r="B2" s="69" t="s">
        <v>67</v>
      </c>
      <c r="C2" s="69" t="s">
        <v>66</v>
      </c>
      <c r="D2" s="69" t="s">
        <v>65</v>
      </c>
      <c r="E2" s="69" t="s">
        <v>64</v>
      </c>
      <c r="F2" s="69" t="s">
        <v>63</v>
      </c>
      <c r="G2" s="69" t="s">
        <v>62</v>
      </c>
      <c r="H2" s="69" t="s">
        <v>61</v>
      </c>
      <c r="I2" s="69" t="s">
        <v>60</v>
      </c>
      <c r="J2" s="69" t="s">
        <v>59</v>
      </c>
      <c r="K2" s="69" t="s">
        <v>58</v>
      </c>
      <c r="L2" s="37" t="s">
        <v>57</v>
      </c>
      <c r="M2" s="37" t="s">
        <v>56</v>
      </c>
      <c r="N2" s="36" t="s">
        <v>55</v>
      </c>
      <c r="O2" s="57" t="s">
        <v>54</v>
      </c>
    </row>
    <row r="3" spans="1:15" s="7" customFormat="1" ht="18.75" customHeight="1" x14ac:dyDescent="0.25">
      <c r="A3" s="70"/>
      <c r="B3" s="70"/>
      <c r="C3" s="70"/>
      <c r="D3" s="70"/>
      <c r="E3" s="70"/>
      <c r="F3" s="70"/>
      <c r="G3" s="70"/>
      <c r="H3" s="70"/>
      <c r="I3" s="70"/>
      <c r="J3" s="70"/>
      <c r="K3" s="70"/>
      <c r="L3" s="71" t="s">
        <v>53</v>
      </c>
      <c r="M3" s="63"/>
      <c r="N3" s="64"/>
      <c r="O3" s="61"/>
    </row>
    <row r="4" spans="1:15" s="7" customFormat="1" x14ac:dyDescent="0.25">
      <c r="A4" s="6" t="s">
        <v>10</v>
      </c>
      <c r="B4" s="47">
        <v>189344</v>
      </c>
      <c r="C4" s="47">
        <v>28850</v>
      </c>
      <c r="D4" s="47">
        <v>41486</v>
      </c>
      <c r="E4" s="47">
        <v>240244</v>
      </c>
      <c r="F4" s="47">
        <v>37618</v>
      </c>
      <c r="G4" s="47">
        <v>47791</v>
      </c>
      <c r="H4" s="47">
        <v>114266</v>
      </c>
      <c r="I4" s="47">
        <v>64620</v>
      </c>
      <c r="J4" s="47">
        <v>88361</v>
      </c>
      <c r="K4" s="47">
        <v>6809</v>
      </c>
      <c r="L4" s="47">
        <v>41822</v>
      </c>
      <c r="M4" s="47">
        <v>60908</v>
      </c>
      <c r="N4" s="47">
        <v>962118</v>
      </c>
      <c r="O4" s="46">
        <v>167.31647576208553</v>
      </c>
    </row>
    <row r="5" spans="1:15" s="7" customFormat="1" x14ac:dyDescent="0.25">
      <c r="A5" s="8" t="s">
        <v>9</v>
      </c>
      <c r="B5" s="45">
        <v>178538</v>
      </c>
      <c r="C5" s="45">
        <v>28020</v>
      </c>
      <c r="D5" s="45">
        <v>26213</v>
      </c>
      <c r="E5" s="45">
        <v>185412</v>
      </c>
      <c r="F5" s="45">
        <v>28300</v>
      </c>
      <c r="G5" s="45">
        <v>35091</v>
      </c>
      <c r="H5" s="45">
        <v>91846</v>
      </c>
      <c r="I5" s="45">
        <v>48667</v>
      </c>
      <c r="J5" s="45">
        <v>46893</v>
      </c>
      <c r="K5" s="45">
        <v>3835</v>
      </c>
      <c r="L5" s="45">
        <v>21064</v>
      </c>
      <c r="M5" s="45">
        <v>43589</v>
      </c>
      <c r="N5" s="45">
        <v>737468</v>
      </c>
      <c r="O5" s="44">
        <v>156.29465367890725</v>
      </c>
    </row>
    <row r="6" spans="1:15" s="7" customFormat="1" x14ac:dyDescent="0.25">
      <c r="A6" s="8" t="s">
        <v>8</v>
      </c>
      <c r="B6" s="45">
        <v>172368</v>
      </c>
      <c r="C6" s="45">
        <v>21118</v>
      </c>
      <c r="D6" s="45">
        <v>25002</v>
      </c>
      <c r="E6" s="45">
        <v>180181</v>
      </c>
      <c r="F6" s="45">
        <v>26314</v>
      </c>
      <c r="G6" s="45">
        <v>35495</v>
      </c>
      <c r="H6" s="45">
        <v>93707</v>
      </c>
      <c r="I6" s="45">
        <v>47908</v>
      </c>
      <c r="J6" s="45">
        <v>49123</v>
      </c>
      <c r="K6" s="45">
        <v>5257</v>
      </c>
      <c r="L6" s="45">
        <v>17591</v>
      </c>
      <c r="M6" s="45">
        <v>51085</v>
      </c>
      <c r="N6" s="45">
        <v>725149</v>
      </c>
      <c r="O6" s="44">
        <v>162.85711286193879</v>
      </c>
    </row>
    <row r="7" spans="1:15" s="2" customFormat="1" x14ac:dyDescent="0.25">
      <c r="A7" s="8" t="s">
        <v>7</v>
      </c>
      <c r="B7" s="45">
        <v>179201</v>
      </c>
      <c r="C7" s="45">
        <v>21954</v>
      </c>
      <c r="D7" s="45">
        <v>29085</v>
      </c>
      <c r="E7" s="45">
        <v>172012</v>
      </c>
      <c r="F7" s="45">
        <v>26759</v>
      </c>
      <c r="G7" s="45">
        <v>33820</v>
      </c>
      <c r="H7" s="45">
        <v>83275</v>
      </c>
      <c r="I7" s="45">
        <v>46286</v>
      </c>
      <c r="J7" s="45">
        <v>50426</v>
      </c>
      <c r="K7" s="45">
        <v>6129</v>
      </c>
      <c r="L7" s="45">
        <v>15319</v>
      </c>
      <c r="M7" s="45">
        <v>44923</v>
      </c>
      <c r="N7" s="45">
        <v>709190</v>
      </c>
      <c r="O7" s="44">
        <v>168.2098744423412</v>
      </c>
    </row>
    <row r="8" spans="1:15" s="7" customFormat="1" x14ac:dyDescent="0.25">
      <c r="A8" s="6" t="s">
        <v>6</v>
      </c>
      <c r="B8" s="47">
        <v>176714</v>
      </c>
      <c r="C8" s="47">
        <v>23868</v>
      </c>
      <c r="D8" s="47">
        <v>26706</v>
      </c>
      <c r="E8" s="47">
        <v>179534</v>
      </c>
      <c r="F8" s="47">
        <v>27169</v>
      </c>
      <c r="G8" s="47">
        <v>34830</v>
      </c>
      <c r="H8" s="47">
        <v>89799</v>
      </c>
      <c r="I8" s="47">
        <v>47678</v>
      </c>
      <c r="J8" s="47">
        <v>48723</v>
      </c>
      <c r="K8" s="47">
        <v>5015</v>
      </c>
      <c r="L8" s="47">
        <v>18139</v>
      </c>
      <c r="M8" s="47">
        <v>46469</v>
      </c>
      <c r="N8" s="47">
        <v>724644</v>
      </c>
      <c r="O8" s="46">
        <v>161.98980976336793</v>
      </c>
    </row>
    <row r="9" spans="1:15" s="7" customFormat="1" x14ac:dyDescent="0.25">
      <c r="A9" s="8" t="s">
        <v>5</v>
      </c>
      <c r="B9" s="45">
        <v>174970</v>
      </c>
      <c r="C9" s="45">
        <v>24045</v>
      </c>
      <c r="D9" s="45">
        <v>25033</v>
      </c>
      <c r="E9" s="45">
        <v>174519</v>
      </c>
      <c r="F9" s="45">
        <v>24209</v>
      </c>
      <c r="G9" s="45">
        <v>32265</v>
      </c>
      <c r="H9" s="45">
        <v>81757</v>
      </c>
      <c r="I9" s="45">
        <v>44144</v>
      </c>
      <c r="J9" s="45">
        <v>38727</v>
      </c>
      <c r="K9" s="45">
        <v>5423</v>
      </c>
      <c r="L9" s="45">
        <v>19099</v>
      </c>
      <c r="M9" s="45">
        <v>42981</v>
      </c>
      <c r="N9" s="45">
        <v>687172</v>
      </c>
      <c r="O9" s="44">
        <v>170.6513274726405</v>
      </c>
    </row>
    <row r="10" spans="1:15" s="7" customFormat="1" x14ac:dyDescent="0.25">
      <c r="A10" s="8" t="s">
        <v>4</v>
      </c>
      <c r="B10" s="45">
        <v>167895</v>
      </c>
      <c r="C10" s="45">
        <v>18494</v>
      </c>
      <c r="D10" s="45">
        <v>25561</v>
      </c>
      <c r="E10" s="45">
        <v>171793</v>
      </c>
      <c r="F10" s="45">
        <v>25099</v>
      </c>
      <c r="G10" s="45">
        <v>32705</v>
      </c>
      <c r="H10" s="45">
        <v>82658</v>
      </c>
      <c r="I10" s="45">
        <v>43163</v>
      </c>
      <c r="J10" s="45">
        <v>39771</v>
      </c>
      <c r="K10" s="45">
        <v>7067</v>
      </c>
      <c r="L10" s="45">
        <v>15464</v>
      </c>
      <c r="M10" s="45">
        <v>45210</v>
      </c>
      <c r="N10" s="45">
        <v>674881</v>
      </c>
      <c r="O10" s="44">
        <v>153.96697917721306</v>
      </c>
    </row>
    <row r="11" spans="1:15" s="2" customFormat="1" x14ac:dyDescent="0.25">
      <c r="A11" s="8" t="s">
        <v>3</v>
      </c>
      <c r="B11" s="45">
        <v>209328</v>
      </c>
      <c r="C11" s="45">
        <v>20719</v>
      </c>
      <c r="D11" s="45">
        <v>29329</v>
      </c>
      <c r="E11" s="45">
        <v>196762</v>
      </c>
      <c r="F11" s="45">
        <v>28813</v>
      </c>
      <c r="G11" s="45">
        <v>34710</v>
      </c>
      <c r="H11" s="45">
        <v>83728</v>
      </c>
      <c r="I11" s="45">
        <v>49082</v>
      </c>
      <c r="J11" s="45">
        <v>52868</v>
      </c>
      <c r="K11" s="45">
        <v>5789</v>
      </c>
      <c r="L11" s="45">
        <v>26665</v>
      </c>
      <c r="M11" s="45">
        <v>43717</v>
      </c>
      <c r="N11" s="45">
        <v>781509</v>
      </c>
      <c r="O11" s="44">
        <v>175.51556118126638</v>
      </c>
    </row>
    <row r="12" spans="1:15" s="2" customFormat="1" x14ac:dyDescent="0.25">
      <c r="A12" s="6" t="s">
        <v>2</v>
      </c>
      <c r="B12" s="47">
        <v>183578</v>
      </c>
      <c r="C12" s="47">
        <v>20895</v>
      </c>
      <c r="D12" s="47">
        <v>26634</v>
      </c>
      <c r="E12" s="47">
        <v>180781</v>
      </c>
      <c r="F12" s="47">
        <v>26045</v>
      </c>
      <c r="G12" s="47">
        <v>33228</v>
      </c>
      <c r="H12" s="47">
        <v>82737</v>
      </c>
      <c r="I12" s="47">
        <v>45394</v>
      </c>
      <c r="J12" s="47">
        <v>43740</v>
      </c>
      <c r="K12" s="47">
        <v>6154</v>
      </c>
      <c r="L12" s="47">
        <v>20223</v>
      </c>
      <c r="M12" s="47">
        <v>44050</v>
      </c>
      <c r="N12" s="47">
        <v>713459</v>
      </c>
      <c r="O12" s="46">
        <v>166.03273507571663</v>
      </c>
    </row>
    <row r="13" spans="1:15" x14ac:dyDescent="0.2">
      <c r="A13" s="6" t="s">
        <v>1</v>
      </c>
      <c r="B13" s="47">
        <v>183206</v>
      </c>
      <c r="C13" s="47">
        <v>24159</v>
      </c>
      <c r="D13" s="47">
        <v>31064</v>
      </c>
      <c r="E13" s="47">
        <v>198052</v>
      </c>
      <c r="F13" s="47">
        <v>29821</v>
      </c>
      <c r="G13" s="47">
        <v>38037</v>
      </c>
      <c r="H13" s="47">
        <v>94239</v>
      </c>
      <c r="I13" s="47">
        <v>51794</v>
      </c>
      <c r="J13" s="47">
        <v>58496</v>
      </c>
      <c r="K13" s="47">
        <v>6002</v>
      </c>
      <c r="L13" s="47">
        <v>26001</v>
      </c>
      <c r="M13" s="47">
        <v>49788</v>
      </c>
      <c r="N13" s="47">
        <v>790659</v>
      </c>
      <c r="O13" s="46">
        <v>166.10927951758649</v>
      </c>
    </row>
    <row r="14" spans="1:15" x14ac:dyDescent="0.2">
      <c r="A14" s="4" t="s">
        <v>0</v>
      </c>
      <c r="B14" s="45">
        <v>180615</v>
      </c>
      <c r="C14" s="45">
        <v>22178</v>
      </c>
      <c r="D14" s="45">
        <v>26665</v>
      </c>
      <c r="E14" s="45">
        <v>180243</v>
      </c>
      <c r="F14" s="45">
        <v>26530</v>
      </c>
      <c r="G14" s="45">
        <v>33919</v>
      </c>
      <c r="H14" s="45">
        <v>85785</v>
      </c>
      <c r="I14" s="45">
        <v>46380</v>
      </c>
      <c r="J14" s="45">
        <v>45891</v>
      </c>
      <c r="K14" s="45">
        <v>5662</v>
      </c>
      <c r="L14" s="45">
        <v>19324</v>
      </c>
      <c r="M14" s="45">
        <v>45094</v>
      </c>
      <c r="N14" s="45">
        <v>718286</v>
      </c>
      <c r="O14" s="44">
        <v>164.28719258441726</v>
      </c>
    </row>
  </sheetData>
  <mergeCells count="13">
    <mergeCell ref="H2:H3"/>
    <mergeCell ref="G2:G3"/>
    <mergeCell ref="C2:C3"/>
    <mergeCell ref="B2:B3"/>
    <mergeCell ref="A2:A3"/>
    <mergeCell ref="F2:F3"/>
    <mergeCell ref="E2:E3"/>
    <mergeCell ref="D2:D3"/>
    <mergeCell ref="L3:N3"/>
    <mergeCell ref="O2:O3"/>
    <mergeCell ref="K2:K3"/>
    <mergeCell ref="J2:J3"/>
    <mergeCell ref="I2:I3"/>
  </mergeCells>
  <pageMargins left="0.74803149606299213" right="0.74803149606299213" top="0.6692913385826772" bottom="1.4173228346456694" header="0.51181102362204722" footer="0.51181102362204722"/>
  <pageSetup paperSize="9"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7</vt:i4>
      </vt:variant>
    </vt:vector>
  </HeadingPairs>
  <TitlesOfParts>
    <vt:vector size="7" baseType="lpstr">
      <vt:lpstr>Table of Contents</vt:lpstr>
      <vt:lpstr>3.2.1.</vt:lpstr>
      <vt:lpstr>3.2.2.</vt:lpstr>
      <vt:lpstr>3.2.3.</vt:lpstr>
      <vt:lpstr>3.2.4.</vt:lpstr>
      <vt:lpstr>3.2.5.</vt:lpstr>
      <vt:lpstr>3.2.6.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2025-02-05T17:29:38Z</dcterms:created>
  <dcterms:modified xsi:type="dcterms:W3CDTF">2025-02-05T17:30:26Z</dcterms:modified>
</cp:coreProperties>
</file>